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\\Vdc\peo$\ПЭО\Бюро генерации\ЕСЭ-Кубань\ОП Балашиха и Юнтолово\Юнтолово\Тарифы Юнтолово\Шаблоны ИЕАС\FAS.JKH.OPEN.INFO.ORG_GVS_WARM\2022\"/>
    </mc:Choice>
  </mc:AlternateContent>
  <bookViews>
    <workbookView xWindow="0" yWindow="0" windowWidth="28800" windowHeight="10800" tabRatio="861" activeTab="6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1.1.1" sheetId="534" r:id="rId4"/>
    <sheet name="Форма 1.1.2" sheetId="532" r:id="rId5"/>
    <sheet name="Форма 1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1.1.2'!$G$9</definedName>
    <definedName name="_ppL12">'Форма 1.1.2'!$I$9</definedName>
    <definedName name="_ppL3">'Форма 1.1.2'!$H$9</definedName>
    <definedName name="_xlnm._FilterDatabase" localSheetId="10" hidden="1">Проверка!$B$4:$D$4</definedName>
    <definedName name="add_CS_List05_1">'Форма 1.0.1'!$J$17</definedName>
    <definedName name="add_List01_1">modList04!$20:$20</definedName>
    <definedName name="add_sys">'Форма 1.1.2'!$E$12</definedName>
    <definedName name="add_ved">'Форма 1.1.2'!$F$12</definedName>
    <definedName name="anscount" hidden="1">1</definedName>
    <definedName name="CHECK_LINK_RANGE_1">"Калькуляция!$I$11:$I$132"</definedName>
    <definedName name="checkCell_1">'Форма 1.1.3'!$D$9:$K$13</definedName>
    <definedName name="checkCell_2">'Форма 1.1.2'!$D$10:$H$12</definedName>
    <definedName name="checkCell_4">'Форма 1.1.1'!$F$12:$F$42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1.1.1'!$F$12,'Форма 1.1.1'!$F$16:$F$18,'Форма 1.1.1'!$F$31:$F$43</definedName>
    <definedName name="code">Инструкция!$B$2</definedName>
    <definedName name="data_org">'Форма 1.1.1'!$F$16</definedName>
    <definedName name="data_type">TEHSHEET!$Q$2:$Q$3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1.1.1'!$F$36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1.1.2'!$E$11</definedName>
    <definedName name="FirstLine">Инструкция!$A$6</definedName>
    <definedName name="flag_publication">Титульный!$F$11:$F$11</definedName>
    <definedName name="flagUsedCS_List02">'Форма 1.1.2'!$Q$10:$Q$12</definedName>
    <definedName name="flagUsedVD_List02">'Форма 1.1.2'!$R$10:$R$12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1.1.3'!$J$9:$J$13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REESTR_VED!$B$2:$B$4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publication">TEHSHEET!$G$2:$G$3</definedName>
    <definedName name="kind_of_unit">TEHSHEET!$J$2:$J$4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1.1.1'!$E$6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REESTR_MO!$A$2:$D$113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1.1.3'!$K$9:$K$13</definedName>
    <definedName name="List01_mrid_col">'Форма 1.1.3'!$N:$N</definedName>
    <definedName name="List01_NameCol">'Форма 1.1.3'!$P$1:$R$1</definedName>
    <definedName name="List01_note">'Форма 1.1.3'!$L$9</definedName>
    <definedName name="List02_ActivityCol">'Форма 1.1.2'!$F$10:$F$12</definedName>
    <definedName name="List02_CSCol">'Форма 1.1.2'!$E$10:$E$12</definedName>
    <definedName name="List02_note">'Форма 1.1.2'!$I$10:$I$12</definedName>
    <definedName name="List02_sysid_col">'Форма 1.1.2'!$K:$K</definedName>
    <definedName name="List02_VDCol">'Форма 1.1.2'!$F$10:$F$12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1.1.1'!$G$10:$G$42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1.1.1'!$F$30</definedName>
    <definedName name="mo_List01">'Форма 1.1.3'!$H$9:$H$13</definedName>
    <definedName name="MONTH">TEHSHEET!$E$2:$E$13</definedName>
    <definedName name="MR_23">'Форма 1.1.2'!$12:$12</definedName>
    <definedName name="mr_id">TEHSHEET!$L$2</definedName>
    <definedName name="mr_list">MR_LIST!$A$1</definedName>
    <definedName name="mr_List01">'Форма 1.1.3'!$E$9:$E$13</definedName>
    <definedName name="nalog">Титульный!$F$41</definedName>
    <definedName name="ogrn">'Форма 1.1.1'!$F$15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1.1.1'!$F$26</definedName>
    <definedName name="org_full">'Форма 1.1.1'!$F$12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1.1.3'!$C$9:$C$13</definedName>
    <definedName name="pDel_List01_2">'Форма 1.1.3'!$F$9:$F$13</definedName>
    <definedName name="pDel_List02_3">'Форма 1.1.2'!$C$10:$C$12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1.1.3'!$E$13</definedName>
    <definedName name="pIns_List01_start">'Форма 1.1.3'!$E$9</definedName>
    <definedName name="pIns_List03">'Форма 1.0.2'!$E$13</definedName>
    <definedName name="pIns_List04">'Форма 1.1.1'!$E$42</definedName>
    <definedName name="pIns_List07">'Сведения об изменении'!$E$13</definedName>
    <definedName name="ppL0">'Форма 1.1.2'!$F$9</definedName>
    <definedName name="prd2_q">Титульный!$F$29</definedName>
    <definedName name="prim">'Форма 1.1.1'!$G$12:$G$41</definedName>
    <definedName name="prim_dynamic">'Форма 1.1.1'!$G$38:$G$42</definedName>
    <definedName name="PROT_22">P3_PROT_22,P4_PROT_22,P5_PROT_22</definedName>
    <definedName name="QUARTER">TEHSHEET!$F$2:$F$5</definedName>
    <definedName name="REESTR_ORG_RANGE">REESTR_ORG!$A$2:$J$45</definedName>
    <definedName name="REESTR_VED_RANGE">REESTR_VED!$A$2:$B$4</definedName>
    <definedName name="REGION">TEHSHEET!$A$2:$A$87</definedName>
    <definedName name="region_name">Титульный!$F$7</definedName>
    <definedName name="rejim_row">'Форма 1.1.1'!$F$38:$F$41</definedName>
    <definedName name="rez_rab">'Форма 1.1.1'!$E$47</definedName>
    <definedName name="rez_rab_first">'Форма 1.1.1'!$F$38</definedName>
    <definedName name="rez_rab_list">'Форма 1.1.1'!$F$38:$F$42</definedName>
    <definedName name="ruk_dolz">Титульный!$F$50</definedName>
    <definedName name="ruk_f">'Форма 1.1.1'!$F$27</definedName>
    <definedName name="ruk_fio">Титульный!$F$49</definedName>
    <definedName name="ruk_i">'Форма 1.1.1'!$F$28</definedName>
    <definedName name="ruk_o">'Форма 1.1.1'!$F$29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1.1.1'!$F$32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unit">Титульный!$F$26</definedName>
    <definedName name="UpdStatus">Инструкция!$AA$1</definedName>
    <definedName name="url">'Форма 1.1.1'!$F$35</definedName>
    <definedName name="vdet">Титульный!$F$39</definedName>
    <definedName name="ved_col">'Форма 1.1.2'!$F:$F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62913" calcMode="manual"/>
</workbook>
</file>

<file path=xl/calcChain.xml><?xml version="1.0" encoding="utf-8"?>
<calcChain xmlns="http://schemas.openxmlformats.org/spreadsheetml/2006/main">
  <c r="O9" i="546" l="1"/>
  <c r="N8" i="546"/>
  <c r="A34" i="549"/>
  <c r="P12" i="546"/>
  <c r="K11" i="546"/>
  <c r="K8" i="546"/>
  <c r="A1" i="549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R11" i="497"/>
  <c r="Q11" i="497"/>
  <c r="S11" i="497" s="1"/>
  <c r="I13" i="546"/>
  <c r="I11" i="546"/>
  <c r="I12" i="546"/>
  <c r="I9" i="546"/>
  <c r="I10" i="546"/>
  <c r="I8" i="546"/>
  <c r="P11" i="497"/>
  <c r="K85" i="471" l="1"/>
  <c r="K7" i="546" l="1"/>
  <c r="B2" i="525"/>
  <c r="B3" i="525"/>
  <c r="I86" i="471"/>
  <c r="I87" i="471"/>
  <c r="I88" i="471"/>
  <c r="I90" i="471"/>
  <c r="I85" i="471"/>
  <c r="I89" i="471"/>
  <c r="R9" i="471" l="1"/>
  <c r="C101" i="471" l="1"/>
  <c r="R11" i="532" l="1"/>
  <c r="Q90" i="471"/>
  <c r="P89" i="471"/>
  <c r="K88" i="471"/>
  <c r="O86" i="471"/>
  <c r="N85" i="471"/>
  <c r="C105" i="471"/>
  <c r="Q6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Q11" i="532"/>
  <c r="P9" i="471"/>
  <c r="F4" i="437" l="1"/>
</calcChain>
</file>

<file path=xl/comments1.xml><?xml version="1.0" encoding="utf-8"?>
<comments xmlns="http://schemas.openxmlformats.org/spreadsheetml/2006/main">
  <authors>
    <author>Infernus</author>
  </authors>
  <commentList>
    <comment ref="M44" authorId="0" shapeId="0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<sst xmlns="http://schemas.openxmlformats.org/spreadsheetml/2006/main" count="1574" uniqueCount="997">
  <si>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</si>
  <si>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</si>
  <si>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</si>
  <si>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</si>
  <si>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</si>
  <si>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</si>
  <si>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</si>
  <si>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</si>
  <si>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</si>
  <si>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</si>
  <si>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</si>
  <si>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</si>
  <si>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</si>
  <si>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</si>
  <si>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</si>
  <si>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</si>
  <si>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</si>
  <si>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</si>
  <si>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</si>
  <si>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</si>
  <si>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</si>
  <si>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</si>
  <si>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</si>
  <si>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</si>
  <si>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</si>
  <si>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</si>
  <si>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</si>
  <si>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</si>
  <si>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</si>
  <si>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</si>
  <si>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</si>
  <si>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</si>
  <si>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</si>
  <si>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</si>
  <si>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</si>
  <si>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</si>
  <si>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</si>
  <si>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</si>
  <si>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</si>
  <si>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</si>
  <si>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</si>
  <si>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</si>
  <si>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</si>
  <si>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</si>
  <si>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</si>
  <si>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</si>
  <si>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</si>
  <si>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</si>
  <si>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</si>
  <si>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</si>
  <si>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</si>
  <si>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</si>
  <si>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</si>
  <si>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</si>
  <si>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</si>
  <si>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</si>
  <si>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</si>
  <si>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</si>
  <si>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</si>
  <si>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</si>
  <si>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</si>
  <si>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</si>
  <si>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</si>
  <si>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</si>
  <si>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</si>
  <si>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</si>
  <si>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</si>
  <si>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</si>
  <si>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</si>
  <si>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</si>
  <si>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</si>
  <si>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</si>
  <si>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</si>
  <si>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</si>
  <si>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</si>
  <si>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</si>
  <si>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</si>
  <si>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</si>
  <si>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</si>
  <si>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</si>
  <si>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</si>
  <si>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</si>
  <si>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</si>
  <si>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</si>
  <si>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</si>
  <si>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</si>
  <si>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</si>
  <si>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</si>
  <si>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</si>
  <si>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</si>
  <si>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</si>
  <si>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</si>
  <si>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</si>
  <si>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</si>
  <si>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</si>
  <si>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</si>
  <si>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</si>
  <si>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</si>
  <si>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</si>
  <si>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</si>
  <si>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</si>
  <si>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</si>
  <si>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</si>
  <si>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</si>
  <si>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</si>
  <si>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</si>
  <si>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</si>
  <si>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</si>
  <si>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</si>
  <si>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</si>
  <si>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</si>
  <si>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</si>
  <si>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</si>
  <si>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</si>
  <si>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</si>
  <si>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</si>
  <si>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</si>
  <si>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</si>
  <si>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</si>
  <si>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</si>
  <si>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</si>
  <si>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</si>
  <si>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</si>
  <si>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</si>
  <si>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</si>
  <si>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</si>
  <si>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</si>
  <si>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</si>
  <si>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</si>
  <si>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</si>
  <si>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</si>
  <si>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</si>
  <si>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</si>
  <si>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</si>
  <si>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</si>
  <si>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</si>
  <si>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</si>
  <si>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</si>
  <si>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</si>
  <si>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</si>
  <si>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</si>
  <si>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</si>
  <si>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</si>
  <si>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</si>
  <si>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</si>
  <si>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</si>
  <si>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</si>
  <si>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</si>
  <si>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</si>
  <si>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</si>
  <si>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</si>
  <si>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</si>
  <si>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</si>
  <si>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</si>
  <si>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</si>
  <si>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</si>
  <si>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</si>
  <si>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</si>
  <si>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</si>
  <si>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</si>
  <si>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</si>
  <si>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</si>
  <si>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</si>
  <si>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</si>
  <si>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</si>
  <si>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</si>
  <si>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</si>
  <si>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</si>
  <si>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</si>
  <si>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</si>
  <si>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</si>
  <si>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</si>
  <si>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</si>
  <si>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</si>
  <si>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</si>
  <si>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</si>
  <si>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</si>
  <si>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</si>
  <si>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</si>
  <si>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</si>
  <si>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</si>
  <si>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</si>
  <si>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</si>
  <si>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</si>
  <si>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Гкал/час</t>
  </si>
  <si>
    <t>куб.м/час</t>
  </si>
  <si>
    <t>Единица измерения объема оказываемых услуг ГВС
/kind_of_unit_GVS/</t>
  </si>
  <si>
    <t>тыс.куб.м/сутки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</si>
  <si>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</si>
  <si>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</si>
  <si>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</si>
  <si>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</si>
  <si>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</si>
  <si>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</si>
  <si>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</si>
  <si>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</si>
  <si>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</si>
  <si>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</si>
  <si>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</si>
  <si>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</si>
  <si>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</si>
  <si>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</si>
  <si>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</si>
  <si>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</si>
  <si>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</si>
  <si>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</si>
  <si>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</si>
  <si>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</si>
  <si>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</si>
  <si>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</si>
  <si>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</si>
  <si>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</si>
  <si>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</si>
  <si>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</si>
  <si>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</si>
  <si>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</si>
  <si>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</si>
  <si>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</si>
  <si>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</si>
  <si>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</si>
  <si>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</si>
  <si>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</si>
  <si>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</si>
  <si>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</si>
  <si>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</si>
  <si>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</si>
  <si>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</si>
  <si>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</si>
  <si>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</si>
  <si>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</si>
  <si>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</si>
  <si>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</si>
  <si>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</si>
  <si>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</si>
  <si>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</si>
  <si>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</si>
  <si>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</si>
  <si>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</si>
  <si>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</si>
  <si>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</si>
  <si>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</si>
  <si>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</si>
  <si>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</si>
  <si>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</si>
  <si>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</si>
  <si>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</si>
  <si>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</si>
  <si>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</si>
  <si>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</si>
  <si>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</si>
  <si>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</si>
  <si>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</si>
  <si>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</si>
  <si>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</si>
  <si>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</si>
  <si>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</si>
  <si>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</si>
  <si>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</si>
  <si>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</si>
  <si>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</si>
  <si>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</si>
  <si>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</si>
  <si>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</si>
  <si>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</si>
  <si>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</si>
  <si>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</si>
  <si>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</si>
  <si>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</si>
  <si>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</si>
  <si>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</si>
  <si>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</si>
  <si>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</si>
  <si>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</si>
  <si>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</si>
  <si>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</si>
  <si>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</si>
  <si>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</si>
  <si>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</si>
  <si>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</si>
  <si>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</si>
  <si>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</si>
  <si>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</si>
  <si>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</si>
  <si>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</si>
  <si>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</si>
  <si>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</si>
  <si>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</si>
  <si>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</si>
  <si>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</si>
  <si>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</si>
  <si>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</si>
  <si>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</si>
  <si>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</si>
  <si>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</si>
  <si>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</si>
  <si>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</si>
  <si>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</si>
  <si>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</si>
  <si>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</si>
  <si>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</si>
  <si>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</si>
  <si>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</si>
  <si>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</si>
  <si>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</si>
  <si>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</si>
  <si>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</si>
  <si>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</si>
  <si>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</si>
  <si>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</si>
  <si>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</si>
  <si>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</si>
  <si>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</si>
  <si>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</si>
  <si>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</si>
  <si>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</si>
  <si>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</si>
  <si>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</si>
  <si>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</si>
  <si>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</si>
  <si>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</si>
  <si>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</si>
  <si>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</si>
  <si>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</si>
  <si>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</si>
  <si>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</si>
  <si>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</si>
  <si>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</si>
  <si>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</si>
  <si>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</si>
  <si>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</si>
  <si>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</si>
  <si>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</si>
  <si>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</si>
  <si>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</si>
  <si>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</si>
  <si>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</si>
  <si>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</si>
  <si>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</si>
  <si>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</si>
  <si>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</si>
  <si>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</si>
  <si>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</si>
  <si>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</si>
  <si>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</si>
  <si>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</si>
  <si>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</si>
  <si>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</si>
  <si>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</si>
  <si>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</si>
  <si>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</si>
  <si>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</si>
  <si>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</si>
  <si>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</si>
  <si>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</si>
  <si>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</si>
  <si>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</si>
  <si>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</si>
  <si>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</si>
  <si>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</si>
  <si>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</si>
  <si>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</si>
  <si>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</si>
  <si>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</si>
  <si>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</si>
  <si>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</si>
  <si>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</si>
  <si>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</si>
  <si>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</si>
  <si>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</si>
  <si>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</si>
  <si>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</si>
  <si>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</si>
  <si>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</si>
  <si>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</si>
  <si>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</si>
  <si>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</si>
  <si>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</si>
  <si>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</si>
  <si>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</si>
  <si>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</si>
  <si>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</si>
  <si>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</si>
  <si>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</si>
  <si>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</si>
  <si>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</si>
  <si>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</si>
  <si>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</si>
  <si>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</si>
  <si>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</si>
  <si>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</si>
  <si>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</si>
  <si>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</si>
  <si>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</si>
  <si>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</si>
  <si>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</si>
  <si>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</si>
  <si>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</si>
  <si>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</si>
  <si>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</si>
  <si>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</si>
  <si>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</si>
  <si>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</si>
  <si>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</si>
  <si>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</si>
  <si>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</si>
  <si>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</si>
  <si>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</si>
  <si>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</si>
  <si>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</si>
  <si>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</si>
  <si>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</si>
  <si>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</si>
  <si>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</si>
  <si>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</si>
  <si>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</si>
  <si>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</si>
  <si>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</si>
  <si>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</si>
  <si>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</si>
  <si>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</si>
  <si>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</si>
  <si>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</si>
  <si>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</si>
  <si>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</si>
  <si>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</si>
  <si>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</si>
  <si>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</si>
  <si>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</si>
  <si>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</si>
  <si>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</si>
  <si>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</si>
  <si>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</si>
  <si>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</si>
  <si>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</si>
  <si>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</si>
  <si>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</si>
  <si>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</si>
  <si>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</si>
  <si>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</si>
  <si>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</si>
  <si>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</si>
  <si>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</si>
  <si>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</si>
  <si>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</si>
  <si>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</si>
  <si>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</si>
  <si>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</si>
  <si>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</si>
  <si>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</si>
  <si>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</si>
  <si>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</si>
  <si>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</si>
  <si>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</si>
  <si>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</si>
  <si>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</si>
  <si>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</si>
  <si>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</si>
  <si>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</si>
  <si>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</si>
  <si>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</si>
  <si>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</si>
  <si>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</si>
  <si>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</si>
  <si>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</si>
  <si>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</si>
  <si>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</si>
  <si>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</si>
  <si>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</si>
  <si>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</si>
  <si>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</si>
  <si>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</si>
  <si>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</si>
  <si>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</si>
  <si>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</si>
  <si>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</si>
  <si>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</si>
  <si>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</si>
  <si>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</si>
  <si>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</si>
  <si>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</si>
  <si>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</si>
  <si>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</si>
  <si>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</si>
  <si>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</si>
  <si>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</si>
  <si>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</si>
  <si>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</si>
  <si>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</si>
  <si>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</si>
  <si>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</si>
  <si>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</si>
  <si>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</si>
  <si>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</si>
  <si>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</si>
  <si>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</si>
  <si>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</si>
  <si>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</si>
  <si>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</si>
  <si>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</si>
  <si>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</si>
  <si>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</si>
  <si>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</si>
  <si>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</si>
  <si>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</si>
  <si>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</si>
  <si>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</si>
  <si>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</si>
  <si>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</si>
  <si>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</si>
  <si>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</si>
  <si>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</si>
  <si>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</si>
  <si>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</si>
  <si>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</si>
  <si>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</si>
  <si>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</si>
  <si>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</si>
  <si>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</si>
  <si>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</si>
  <si>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</si>
  <si>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</si>
  <si>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</si>
  <si>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</si>
  <si>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</si>
  <si>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Общая информация о регулируемой организации (ГВС)</t>
  </si>
  <si>
    <t>Список ЦСГВС</t>
  </si>
  <si>
    <t>Применяется дифференциация тарифа централизованным системам горячего водоснабжения</t>
  </si>
  <si>
    <t>Наименование централизованной системы горячего водоснабжения</t>
  </si>
  <si>
    <t>Общая информация об объектах горячего водоснабжения регулируемой организации</t>
  </si>
  <si>
    <t>Централизованная система горячего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</si>
  <si>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</si>
  <si>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>Форма 1.1.1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</si>
  <si>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</si>
  <si>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</si>
  <si>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</si>
  <si>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</si>
  <si>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Федеральной информационной адресной системе (далее - ФИАС).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</si>
  <si>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ФИАС.</t>
  </si>
  <si>
    <t>Указывается номер контактного телефона регулируемой организации.  В случае наличия нескольких номеров телефонов, информация по каждому из них указывается в отдельной строке.</t>
  </si>
  <si>
    <t>Указывается адрес официального сайта регулируемой организации в информационно – телекоммуникационной сети «Интернет» (далее – сеть «Интернет»).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</si>
  <si>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</si>
  <si>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1  В случае если регулируемая организация осуществляет несколько видов деятельности в сфере горячего водоснабжения, информация о которых подлежит раскрытию в соответствии со Стандартами раскрытия информации в сфере водоснабжения и водоотведения, утвержденными постановлением Правительства Российской Федерации от 17.01.2013 № 6 «О стандартах раскрытия информации в сфере водоснабжения и водоотведения» (Собрание законодательства Российской Федерации, 2013, № 3, ст. 205; 2015, № 37, ст. 5153; 2017, № 37, ст. 5521; 2018, № 15 (Часть V), ст. 2156), информация по каждому виду деятельности раскрывается отдельно.
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водоснабжения, и если в отношении указанных систем устанавливаются различные тарифы в сфере горячего водоснабжения, то информация раскрывается отдельно по каждой централизованной системе горячего водоснабжения.</t>
  </si>
  <si>
    <t>Субъект Российской Федерации</t>
  </si>
  <si>
    <t>Данные должностного лица, ответственного за размещение данных</t>
  </si>
  <si>
    <t>Адрес местонахождения органов управления регулируемой организации</t>
  </si>
  <si>
    <t>Форма 1.1.2 Общая информация об объектах горячего водоснабжения регулируемой организации</t>
  </si>
  <si>
    <t>Протяженность водопроводных сетей (в однотрубном исчислении), км.</t>
  </si>
  <si>
    <t>Количество центральных тепловых пунктов, шт.</t>
  </si>
  <si>
    <r>
      <t>Форма 1.1.3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</si>
  <si>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горячего водоснабжения.</t>
    </r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</si>
  <si>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</si>
  <si>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</si>
  <si>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 xml:space="preserve">  </t>
  </si>
  <si>
    <t>Форма 1.1.1</t>
  </si>
  <si>
    <t>Форма 1.1.2</t>
  </si>
  <si>
    <t>Форма 1.1.3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</si>
  <si>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</si>
  <si>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Подключение (технологическое присоединение) к централизованной системе горячего водоснабжения</t>
  </si>
  <si>
    <t>изменения в раскрытой ранее информации</t>
  </si>
  <si>
    <t>Проверка доступных обновлений...</t>
  </si>
  <si>
    <t>27.12.2021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</si>
  <si>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</si>
  <si>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</si>
  <si>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</si>
  <si>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</si>
  <si>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</si>
  <si>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</si>
  <si>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</si>
  <si>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</si>
  <si>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2614</t>
  </si>
  <si>
    <t>26422149</t>
  </si>
  <si>
    <t>АО "БЦ "АКВИЛОН"</t>
  </si>
  <si>
    <t>7802067080</t>
  </si>
  <si>
    <t>780201001</t>
  </si>
  <si>
    <t>28155116</t>
  </si>
  <si>
    <t>АО "ВНИИРА"</t>
  </si>
  <si>
    <t>7801236681</t>
  </si>
  <si>
    <t>783450001</t>
  </si>
  <si>
    <t>26361120</t>
  </si>
  <si>
    <t>АО "ГСР ТЭЦ"</t>
  </si>
  <si>
    <t>7817312063</t>
  </si>
  <si>
    <t>781701001</t>
  </si>
  <si>
    <t>26560525</t>
  </si>
  <si>
    <t>АО "ГУ ЖКХ"</t>
  </si>
  <si>
    <t>5116000922</t>
  </si>
  <si>
    <t>511601001</t>
  </si>
  <si>
    <t>13-05-2009 00:00:00</t>
  </si>
  <si>
    <t>30335229</t>
  </si>
  <si>
    <t>770401001</t>
  </si>
  <si>
    <t>28491236</t>
  </si>
  <si>
    <t>АО "Гостиница "Туррис"</t>
  </si>
  <si>
    <t>7830002575</t>
  </si>
  <si>
    <t>781001001</t>
  </si>
  <si>
    <t>26361094</t>
  </si>
  <si>
    <t>АО "ЛОМО"</t>
  </si>
  <si>
    <t>7804002321</t>
  </si>
  <si>
    <t>26361102</t>
  </si>
  <si>
    <t>АО "Морской порт Санкт-Петербург"</t>
  </si>
  <si>
    <t>7805025346</t>
  </si>
  <si>
    <t>780501001</t>
  </si>
  <si>
    <t>26828034</t>
  </si>
  <si>
    <t>АО "РЭУ" филиал "Санкт-Петербургский"</t>
  </si>
  <si>
    <t>7714783092</t>
  </si>
  <si>
    <t>783943001</t>
  </si>
  <si>
    <t>26533887</t>
  </si>
  <si>
    <t>АО "Юго-Западная ТЭЦ"</t>
  </si>
  <si>
    <t>7813323258</t>
  </si>
  <si>
    <t>30427522</t>
  </si>
  <si>
    <t>АО ГУ ЖКХ ОП "Санкт-Петербургское"</t>
  </si>
  <si>
    <t>784245001</t>
  </si>
  <si>
    <t>12-10-2015 00:00:00</t>
  </si>
  <si>
    <t>28855708</t>
  </si>
  <si>
    <t>ГАО РАН</t>
  </si>
  <si>
    <t>7810207327</t>
  </si>
  <si>
    <t>26361126</t>
  </si>
  <si>
    <t>ГУП "ТЭК СПб"</t>
  </si>
  <si>
    <t>7830001028</t>
  </si>
  <si>
    <t>28493183</t>
  </si>
  <si>
    <t>ЗАО "Пансионат "Балтиец"</t>
  </si>
  <si>
    <t>7805093610</t>
  </si>
  <si>
    <t>784301001</t>
  </si>
  <si>
    <t>28816484</t>
  </si>
  <si>
    <t>НАО "СВЕЗА Усть-Ижора"</t>
  </si>
  <si>
    <t>7817015769</t>
  </si>
  <si>
    <t>26361122</t>
  </si>
  <si>
    <t>ОАО "НПО ЦКТИ"</t>
  </si>
  <si>
    <t>7825660956</t>
  </si>
  <si>
    <t>784201001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</si>
  <si>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</si>
  <si>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</si>
  <si>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7708503727</t>
  </si>
  <si>
    <t>780445015</t>
  </si>
  <si>
    <t>01-04-2011 00:00:00</t>
  </si>
  <si>
    <t>30925410</t>
  </si>
  <si>
    <t>ООО "ГАЗКОМПЛЕКТ"</t>
  </si>
  <si>
    <t>7802528743</t>
  </si>
  <si>
    <t>781401001</t>
  </si>
  <si>
    <t>26361113</t>
  </si>
  <si>
    <t>ООО "ГЕНЕРИРУЮЩАЯ КОМПАНИЯ "ОБУХОВОЭНЕРГО"</t>
  </si>
  <si>
    <t>7811618471</t>
  </si>
  <si>
    <t>781101001</t>
  </si>
  <si>
    <t>31350492</t>
  </si>
  <si>
    <t>ООО "ЕСЭ-Кубань"</t>
  </si>
  <si>
    <t>2373002188</t>
  </si>
  <si>
    <t>237301001</t>
  </si>
  <si>
    <t>06-09-2012 00:00:00</t>
  </si>
  <si>
    <t>31464180</t>
  </si>
  <si>
    <t>781445001</t>
  </si>
  <si>
    <t>28448967</t>
  </si>
  <si>
    <t>ООО "Зеленый дом"</t>
  </si>
  <si>
    <t>7804099257</t>
  </si>
  <si>
    <t>30-12-2020 00:00:00</t>
  </si>
  <si>
    <t>26361093</t>
  </si>
  <si>
    <t>ООО "Квартальная котельная"</t>
  </si>
  <si>
    <t>7802310698</t>
  </si>
  <si>
    <t>27546308</t>
  </si>
  <si>
    <t>ООО "МегаСтрой"</t>
  </si>
  <si>
    <t>7801185204</t>
  </si>
  <si>
    <t>784101001</t>
  </si>
  <si>
    <t>28940429</t>
  </si>
  <si>
    <t>ООО "ПРОМ ИМПУЛЬС"</t>
  </si>
  <si>
    <t>7806520632</t>
  </si>
  <si>
    <t>26422017</t>
  </si>
  <si>
    <t>ООО "Петербургтеплоэнерго"</t>
  </si>
  <si>
    <t>7838024362</t>
  </si>
  <si>
    <t>30-11-2018 00:00:00</t>
  </si>
  <si>
    <t>27266270</t>
  </si>
  <si>
    <t>783901001</t>
  </si>
  <si>
    <t>27546295</t>
  </si>
  <si>
    <t>ООО "Софийский бульвар"</t>
  </si>
  <si>
    <t>7813479657</t>
  </si>
  <si>
    <t>781301001</t>
  </si>
  <si>
    <t>30-06-2018 00:00:00</t>
  </si>
  <si>
    <t>28509704</t>
  </si>
  <si>
    <t>ООО "Степан Разин Девелопмент"</t>
  </si>
  <si>
    <t>7805614870</t>
  </si>
  <si>
    <t>28511826</t>
  </si>
  <si>
    <t>ООО "ТЕПЛОЭНЕРГО"</t>
  </si>
  <si>
    <t>7802853013</t>
  </si>
  <si>
    <t>780101001</t>
  </si>
  <si>
    <t>28422808</t>
  </si>
  <si>
    <t>ООО "ТеплоЭнергоВент"</t>
  </si>
  <si>
    <t>7806438628</t>
  </si>
  <si>
    <t>780601001</t>
  </si>
  <si>
    <t>28798987</t>
  </si>
  <si>
    <t>ООО "Технопарк №1"</t>
  </si>
  <si>
    <t>7841014910</t>
  </si>
  <si>
    <t>26361115</t>
  </si>
  <si>
    <t>ООО "Фирма "РОСС"</t>
  </si>
  <si>
    <t>7813114617</t>
  </si>
  <si>
    <t>28979613</t>
  </si>
  <si>
    <t>ООО "ЭнергоИнвест"</t>
  </si>
  <si>
    <t>7841378040</t>
  </si>
  <si>
    <t>27517472</t>
  </si>
  <si>
    <t>ООО "Энергогазмонтаж"</t>
  </si>
  <si>
    <t>7806119950</t>
  </si>
  <si>
    <t>26361123</t>
  </si>
  <si>
    <t>ООО "Энергосервис"</t>
  </si>
  <si>
    <t>7826140438</t>
  </si>
  <si>
    <t>26647708</t>
  </si>
  <si>
    <t>ПАО "Пролетарский завод"</t>
  </si>
  <si>
    <t>7811039386</t>
  </si>
  <si>
    <t>997850001</t>
  </si>
  <si>
    <t>26539356</t>
  </si>
  <si>
    <t>ПАО "ТГК-1" филиал "Невский"</t>
  </si>
  <si>
    <t>7841312071</t>
  </si>
  <si>
    <t>28960049</t>
  </si>
  <si>
    <t>ПАО СЗ "Северная верфь"</t>
  </si>
  <si>
    <t>7805034277</t>
  </si>
  <si>
    <t>26516049</t>
  </si>
  <si>
    <t>С/х производственный кооператив "Племзавод "Детскосельский"</t>
  </si>
  <si>
    <t>7820027796</t>
  </si>
  <si>
    <t>782001001</t>
  </si>
  <si>
    <t>26422396</t>
  </si>
  <si>
    <t>ФГБОУ ВО ПГУПС</t>
  </si>
  <si>
    <t>7812009592</t>
  </si>
  <si>
    <t>783801001</t>
  </si>
  <si>
    <t>26491915</t>
  </si>
  <si>
    <t>ФГБОУ ВПО "СПбГПУ"</t>
  </si>
  <si>
    <t>7804040077</t>
  </si>
  <si>
    <t>780401001</t>
  </si>
  <si>
    <t>30903763</t>
  </si>
  <si>
    <t>ФГБУ "ЦЖКУ" МИНОБОРОНЫ РОССИИ</t>
  </si>
  <si>
    <t>7729314745</t>
  </si>
  <si>
    <t>770101001</t>
  </si>
  <si>
    <t>30941480</t>
  </si>
  <si>
    <t>Филиал ФГБУ "ЦЖКУ" Минобороны России по ЗВО</t>
  </si>
  <si>
    <t>784243001</t>
  </si>
  <si>
    <t>№</t>
  </si>
  <si>
    <t>HOT_VS</t>
  </si>
  <si>
    <t>город Санкт-Петербург</t>
  </si>
  <si>
    <t>40000000</t>
  </si>
  <si>
    <t>город Зеленогорск</t>
  </si>
  <si>
    <t>40361000</t>
  </si>
  <si>
    <t>город Колпино</t>
  </si>
  <si>
    <t>40342000</t>
  </si>
  <si>
    <t>город Красное Село</t>
  </si>
  <si>
    <t>40353000</t>
  </si>
  <si>
    <t>город Кронштадт</t>
  </si>
  <si>
    <t>40360000</t>
  </si>
  <si>
    <t>город Ломоносов</t>
  </si>
  <si>
    <t>40372000</t>
  </si>
  <si>
    <t>город Павловск</t>
  </si>
  <si>
    <t>40387000</t>
  </si>
  <si>
    <t>город Петергоф</t>
  </si>
  <si>
    <t>40395000</t>
  </si>
  <si>
    <t>город Пушкин</t>
  </si>
  <si>
    <t>40397000</t>
  </si>
  <si>
    <t>город Сестрорецк</t>
  </si>
  <si>
    <t>40362000</t>
  </si>
  <si>
    <t>муниципальный округ № 15</t>
  </si>
  <si>
    <t>40317000</t>
  </si>
  <si>
    <t>муниципальный округ № 21</t>
  </si>
  <si>
    <t>40331000</t>
  </si>
  <si>
    <t>муниципальный округ № 54</t>
  </si>
  <si>
    <t>40383000</t>
  </si>
  <si>
    <t>муниципальный округ № 65</t>
  </si>
  <si>
    <t>40322000</t>
  </si>
  <si>
    <t>муниципальный округ № 7</t>
  </si>
  <si>
    <t>40307000</t>
  </si>
  <si>
    <t>муниципальный округ № 72</t>
  </si>
  <si>
    <t>40903000</t>
  </si>
  <si>
    <t>муниципальный округ № 75</t>
  </si>
  <si>
    <t>40906000</t>
  </si>
  <si>
    <t>муниципальный округ № 78</t>
  </si>
  <si>
    <t>40909000</t>
  </si>
  <si>
    <t>муниципальный округ Автово</t>
  </si>
  <si>
    <t>40338000</t>
  </si>
  <si>
    <t>муниципальный округ Адмиралтейский округ</t>
  </si>
  <si>
    <t>40303000</t>
  </si>
  <si>
    <t>муниципальный округ Академическое</t>
  </si>
  <si>
    <t>40329000</t>
  </si>
  <si>
    <t>муниципальный округ Аптекарский остров</t>
  </si>
  <si>
    <t>40392000</t>
  </si>
  <si>
    <t>муниципальный округ Балканский</t>
  </si>
  <si>
    <t>40907000</t>
  </si>
  <si>
    <t>муниципальный округ Большая Охта</t>
  </si>
  <si>
    <t>40349000</t>
  </si>
  <si>
    <t>муниципальный округ Васильевский</t>
  </si>
  <si>
    <t>40308000</t>
  </si>
  <si>
    <t>муниципальный округ Введенский</t>
  </si>
  <si>
    <t>40389000</t>
  </si>
  <si>
    <t>муниципальный округ Владимирский округ</t>
  </si>
  <si>
    <t>40913000</t>
  </si>
  <si>
    <t>муниципальный округ Волковское</t>
  </si>
  <si>
    <t>40902000</t>
  </si>
  <si>
    <t>муниципальный округ Гавань</t>
  </si>
  <si>
    <t>40309000</t>
  </si>
  <si>
    <t>муниципальный округ Гагаринское</t>
  </si>
  <si>
    <t>40374000</t>
  </si>
  <si>
    <t>муниципальный округ Георгиевский</t>
  </si>
  <si>
    <t>40905000</t>
  </si>
  <si>
    <t>муниципальный округ Горелово</t>
  </si>
  <si>
    <t>40359000</t>
  </si>
  <si>
    <t>муниципальный округ Гражданка</t>
  </si>
  <si>
    <t>40328000</t>
  </si>
  <si>
    <t>муниципальный округ Дачное</t>
  </si>
  <si>
    <t>40337000</t>
  </si>
  <si>
    <t>муниципальный округ Дворцовый округ</t>
  </si>
  <si>
    <t>40908000</t>
  </si>
  <si>
    <t>муниципальный округ Екатерингофский</t>
  </si>
  <si>
    <t>40306000</t>
  </si>
  <si>
    <t>муниципальный округ Звездное</t>
  </si>
  <si>
    <t>40377000</t>
  </si>
  <si>
    <t>муниципальный округ Ивановский</t>
  </si>
  <si>
    <t>40379000</t>
  </si>
  <si>
    <t>муниципальный округ Измайловское</t>
  </si>
  <si>
    <t>40305000</t>
  </si>
  <si>
    <t>муниципальный округ Княжево</t>
  </si>
  <si>
    <t>40335000</t>
  </si>
  <si>
    <t>муниципальный округ Коломна</t>
  </si>
  <si>
    <t>40301000</t>
  </si>
  <si>
    <t>муниципальный округ Коломяги</t>
  </si>
  <si>
    <t>40327000</t>
  </si>
  <si>
    <t>муниципальный округ Комендантский аэродром</t>
  </si>
  <si>
    <t>40324000</t>
  </si>
  <si>
    <t>муниципальный округ Константиновское</t>
  </si>
  <si>
    <t>40358000</t>
  </si>
  <si>
    <t>муниципальный округ Красненькая речка</t>
  </si>
  <si>
    <t>40340000</t>
  </si>
  <si>
    <t>муниципальный округ Кронверкское</t>
  </si>
  <si>
    <t>40390000</t>
  </si>
  <si>
    <t>муниципальный округ Купчино</t>
  </si>
  <si>
    <t>40904000</t>
  </si>
  <si>
    <t>муниципальный округ Ланское</t>
  </si>
  <si>
    <t>40323000</t>
  </si>
  <si>
    <t>муниципальный округ Лахта-Ольгино</t>
  </si>
  <si>
    <t>40321000</t>
  </si>
  <si>
    <t>муниципальный округ Лиговка-Ямская</t>
  </si>
  <si>
    <t>40912000</t>
  </si>
  <si>
    <t>муниципальный округ Литейный округ</t>
  </si>
  <si>
    <t>40910000</t>
  </si>
  <si>
    <t>муниципальный округ Малая Охта</t>
  </si>
  <si>
    <t>40350000</t>
  </si>
  <si>
    <t>муниципальный округ Морские ворота</t>
  </si>
  <si>
    <t>40341000</t>
  </si>
  <si>
    <t>муниципальный округ Морской</t>
  </si>
  <si>
    <t>40310000</t>
  </si>
  <si>
    <t>муниципальный округ Московская застава</t>
  </si>
  <si>
    <t>40373000</t>
  </si>
  <si>
    <t>муниципальный округ Нарвский округ</t>
  </si>
  <si>
    <t>40339000</t>
  </si>
  <si>
    <t>муниципальный округ Народный</t>
  </si>
  <si>
    <t>40382000</t>
  </si>
  <si>
    <t>муниципальный округ Невская застава</t>
  </si>
  <si>
    <t>40378000</t>
  </si>
  <si>
    <t>муниципальный округ Невский округ</t>
  </si>
  <si>
    <t>40384000</t>
  </si>
  <si>
    <t>муниципальный округ Новоизмайловское</t>
  </si>
  <si>
    <t>40375000</t>
  </si>
  <si>
    <t>муниципальный округ Обуховский</t>
  </si>
  <si>
    <t>40380000</t>
  </si>
  <si>
    <t>муниципальный округ Озеро Долгое</t>
  </si>
  <si>
    <t>40325000</t>
  </si>
  <si>
    <t>муниципальный округ Оккервиль</t>
  </si>
  <si>
    <t>40385000</t>
  </si>
  <si>
    <t>муниципальный округ Остров Декабристов</t>
  </si>
  <si>
    <t>40311000</t>
  </si>
  <si>
    <t>муниципальный округ Пискаревка</t>
  </si>
  <si>
    <t>40332000</t>
  </si>
  <si>
    <t>муниципальный округ Полюстрово</t>
  </si>
  <si>
    <t>40348000</t>
  </si>
  <si>
    <t>муниципальный округ Пороховые</t>
  </si>
  <si>
    <t>40351000</t>
  </si>
  <si>
    <t>муниципальный округ Посадский</t>
  </si>
  <si>
    <t>40391000</t>
  </si>
  <si>
    <t>муниципальный округ Правобережный</t>
  </si>
  <si>
    <t>40386000</t>
  </si>
  <si>
    <t>муниципальный округ Прометей</t>
  </si>
  <si>
    <t>40334000</t>
  </si>
  <si>
    <t>муниципальный округ Пулковский меридиан</t>
  </si>
  <si>
    <t>40376000</t>
  </si>
  <si>
    <t>муниципальный округ Ржевка</t>
  </si>
  <si>
    <t>40352000</t>
  </si>
  <si>
    <t>муниципальный округ Рыбацкое</t>
  </si>
  <si>
    <t>40381000</t>
  </si>
  <si>
    <t>муниципальный округ Сампсониевское</t>
  </si>
  <si>
    <t>40314000</t>
  </si>
  <si>
    <t>муниципальный округ Светлановское</t>
  </si>
  <si>
    <t>40315000</t>
  </si>
  <si>
    <t>муниципальный округ Северный</t>
  </si>
  <si>
    <t>40333000</t>
  </si>
  <si>
    <t>муниципальный округ Семеновский</t>
  </si>
  <si>
    <t>40304000</t>
  </si>
  <si>
    <t>муниципальный округ Сенной округ</t>
  </si>
  <si>
    <t>40302000</t>
  </si>
  <si>
    <t>муниципальный округ Сергиевское</t>
  </si>
  <si>
    <t>40318000</t>
  </si>
  <si>
    <t>муниципальный округ Смольнинское</t>
  </si>
  <si>
    <t>40911000</t>
  </si>
  <si>
    <t>муниципальный округ Сосновая поляна</t>
  </si>
  <si>
    <t>40356000</t>
  </si>
  <si>
    <t>муниципальный округ Сосновское</t>
  </si>
  <si>
    <t>40316000</t>
  </si>
  <si>
    <t>муниципальный округ Ульянка</t>
  </si>
  <si>
    <t>40336000</t>
  </si>
  <si>
    <t>муниципальный округ Урицк</t>
  </si>
  <si>
    <t>40357000</t>
  </si>
  <si>
    <t>муниципальный округ Финляндский округ</t>
  </si>
  <si>
    <t>40330000</t>
  </si>
  <si>
    <t>муниципальный округ Чкаловское</t>
  </si>
  <si>
    <t>40394000</t>
  </si>
  <si>
    <t>муниципальный округ Шувалово-Озерки</t>
  </si>
  <si>
    <t>40319000</t>
  </si>
  <si>
    <t>муниципальный округ Юго-Запад</t>
  </si>
  <si>
    <t>40354000</t>
  </si>
  <si>
    <t>муниципальный округ Южно-Приморский</t>
  </si>
  <si>
    <t>40355000</t>
  </si>
  <si>
    <t>муниципальный округ Юнтолово</t>
  </si>
  <si>
    <t>40326000</t>
  </si>
  <si>
    <t>муниципальный округ округ Петровский</t>
  </si>
  <si>
    <t>40393000</t>
  </si>
  <si>
    <t>поселок Александровская</t>
  </si>
  <si>
    <t>40398000</t>
  </si>
  <si>
    <t>поселок Белоостров</t>
  </si>
  <si>
    <t>40363000</t>
  </si>
  <si>
    <t>поселок Комарово</t>
  </si>
  <si>
    <t>40364000</t>
  </si>
  <si>
    <t>поселок Левашово</t>
  </si>
  <si>
    <t>40312000</t>
  </si>
  <si>
    <t>поселок Лисий Нос</t>
  </si>
  <si>
    <t>40320000</t>
  </si>
  <si>
    <t>поселок Металлострой</t>
  </si>
  <si>
    <t>40343000</t>
  </si>
  <si>
    <t>поселок Молодежное</t>
  </si>
  <si>
    <t>40365000</t>
  </si>
  <si>
    <t>поселок Парголово</t>
  </si>
  <si>
    <t>40313000</t>
  </si>
  <si>
    <t>поселок Песочный</t>
  </si>
  <si>
    <t>40366000</t>
  </si>
  <si>
    <t>поселок Петро-Славянка</t>
  </si>
  <si>
    <t>40344000</t>
  </si>
  <si>
    <t>поселок Понтонный</t>
  </si>
  <si>
    <t>40345000</t>
  </si>
  <si>
    <t>поселок Репино</t>
  </si>
  <si>
    <t>40367000</t>
  </si>
  <si>
    <t>поселок Саперный</t>
  </si>
  <si>
    <t>40346000</t>
  </si>
  <si>
    <t>поселок Серово</t>
  </si>
  <si>
    <t>40368000</t>
  </si>
  <si>
    <t>поселок Смолячково</t>
  </si>
  <si>
    <t>40369000</t>
  </si>
  <si>
    <t>поселок Солнечное</t>
  </si>
  <si>
    <t>40370000</t>
  </si>
  <si>
    <t>поселок Стрельна</t>
  </si>
  <si>
    <t>40396000</t>
  </si>
  <si>
    <t>поселок Тярлево</t>
  </si>
  <si>
    <t>40388000</t>
  </si>
  <si>
    <t>поселок Усть-Ижора</t>
  </si>
  <si>
    <t>40347000</t>
  </si>
  <si>
    <t>поселок Ушково</t>
  </si>
  <si>
    <t>40371000</t>
  </si>
  <si>
    <t>поселок Шушары</t>
  </si>
  <si>
    <t>40901000</t>
  </si>
  <si>
    <t>МО_ОКТМО</t>
  </si>
  <si>
    <t>Горячее водоснабжение</t>
  </si>
  <si>
    <t>Транспортировка</t>
  </si>
  <si>
    <t>4190415</t>
  </si>
  <si>
    <t>Доступно обновление до версии 1.0.1</t>
  </si>
  <si>
    <t>Описание изменений: Версия 1.0.1
1. Корректировка ограничений значений протяженности сетей на листе 'Форма 1.1.2'</t>
  </si>
  <si>
    <t>Размер файла обновления: 296448 байт</t>
  </si>
  <si>
    <t>Подготовка к обновлению...</t>
  </si>
  <si>
    <t>Создание резервной копии отменено, обновление прервано</t>
  </si>
  <si>
    <t>Предупреждение</t>
  </si>
  <si>
    <t>Сохранение файла резервной копии: \\Vdc\peo$\ПЭО\Бюро генерации\ЕСЭ-Кубань\ОП Балашиха и Юнтолово\Юнтолово\Тарифы Юнтолово\Шаблоны ИЕАС\FAS.JKH.OPEN.INFO.ORG_GVS_WARM\2022\FAS.JKH.OPEN.INFO.ORG.GVS.BKP..xlsb</t>
  </si>
  <si>
    <t>Резервная копия создана: \\Vdc\peo$\ПЭО\Бюро генерации\ЕСЭ-Кубань\ОП Балашиха и Юнтолово\Юнтолово\Тарифы Юнтолово\Шаблоны ИЕАС\FAS.JKH.OPEN.INFO.ORG_GVS_WARM\2022\FAS.JKH.OPEN.INFO.ORG.GVS.BKP..xlsb</t>
  </si>
  <si>
    <t>Создание книги для установки обновлений...</t>
  </si>
  <si>
    <t>Файл обновления загружен: \\Vdc\peo$\ПЭО\Бюро генерации\ЕСЭ-Кубань\ОП Балашиха и Юнтолово\Юнтолово\Тарифы Юнтолово\Шаблоны ИЕАС\FAS.JKH.OPEN.INFO.ORG_GVS_WARM\2022\UPDATE.FAS.JKH.OPEN.INFO.ORG.GVS.TO.1.0.1.88.xls</t>
  </si>
  <si>
    <t>Значения протяженности сетей, количества центральных тепловых пунктов указываются в виде неотрицательных чисел.
В случае отсутствия водопроводных сетей, центральных тепловых пунктов в соответствующей колонке указывается значение 0.
В случае осуществления регулируемых видов деятельности в нескольких централизованных системах горячего водоснабжения информация по каждой из них указывается в отдельной строке.</t>
  </si>
  <si>
    <t>Обновление завершилось удачно! Шаблон FAS.JKH.OPEN.INFO.ORG.GVS.xlsb сохранен под именем 'FAS.JKH.OPEN.INFO.ORG.GVS(v1.0.1).xlsb'</t>
  </si>
  <si>
    <t>Добавить вид деятельности</t>
  </si>
  <si>
    <t>Нет доступных обновлений для шаблона с кодом FAS.JKH.OPEN.INFO.ORG.GVS!</t>
  </si>
  <si>
    <t>Обособленное подразделение ООО "ЕвроСибЭнерго-Кубань" в г.Санкт-Петербурге</t>
  </si>
  <si>
    <t>Павлова Ольга Геннадьевна</t>
  </si>
  <si>
    <t>ведущий экономист ПЭБ генерации</t>
  </si>
  <si>
    <t>(831)243-04-09 (доб. 1128)</t>
  </si>
  <si>
    <t>PavlovaOG@volgaenergo.ru</t>
  </si>
  <si>
    <t>ООО "ЕвроСибЭнерго-Кубань"</t>
  </si>
  <si>
    <t>1122373002058</t>
  </si>
  <si>
    <t>01.11.2019</t>
  </si>
  <si>
    <t>МИФНС №26 по Санкт-Петербургу</t>
  </si>
  <si>
    <t>Павлова</t>
  </si>
  <si>
    <t>Ольга</t>
  </si>
  <si>
    <t>Геннадьевна</t>
  </si>
  <si>
    <t>ведущий экономист ПЭБ-генерации</t>
  </si>
  <si>
    <t>(831) 243-04-09 (доб.1128)</t>
  </si>
  <si>
    <t>Панаско</t>
  </si>
  <si>
    <t>Дмитрий</t>
  </si>
  <si>
    <t>Юрьевич</t>
  </si>
  <si>
    <t>197229, г. Санкт-Петербург, Юнтоловский пр-т, 49к6, п.8-н</t>
  </si>
  <si>
    <t>352330, Краснодарский край, г. Усть-Лабинск,
 ул. Октябрьская, дом 42, литер А, помещение 54</t>
  </si>
  <si>
    <t>+79996193438</t>
  </si>
  <si>
    <t>http://kuban.uenergo.ru/</t>
  </si>
  <si>
    <t>Sidorenko_SP@irkutskenergo.ru</t>
  </si>
  <si>
    <t>c 08:00 до 17:00</t>
  </si>
  <si>
    <t>О</t>
  </si>
  <si>
    <t>муниципальный округ Юнтолово (40326000)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</si>
</sst>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111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3"/>
      <color rgb="FFFF0000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12">
    <xf numFmtId="49" fontId="0" fillId="0" borderId="0" applyBorder="0">
      <alignment vertical="top"/>
    </xf>
    <xf numFmtId="0" fontId="2" fillId="0" borderId="0"/>
    <xf numFmtId="166" fontId="2" fillId="0" borderId="0"/>
    <xf numFmtId="0" fontId="46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4" fontId="3" fillId="0" borderId="0" applyFont="0" applyFill="0" applyBorder="0" applyAlignment="0" applyProtection="0"/>
    <xf numFmtId="167" fontId="5" fillId="2" borderId="0">
      <protection locked="0"/>
    </xf>
    <xf numFmtId="0" fontId="15" fillId="0" borderId="0" applyFill="0" applyBorder="0" applyProtection="0">
      <alignment vertical="center"/>
    </xf>
    <xf numFmtId="165" fontId="5" fillId="2" borderId="0">
      <protection locked="0"/>
    </xf>
    <xf numFmtId="168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5" fillId="4" borderId="2" applyNumberFormat="0">
      <alignment horizontal="center" vertical="center"/>
    </xf>
    <xf numFmtId="0" fontId="13" fillId="5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49" fontId="5" fillId="0" borderId="0" applyBorder="0">
      <alignment vertical="top"/>
    </xf>
    <xf numFmtId="0" fontId="79" fillId="0" borderId="0"/>
    <xf numFmtId="0" fontId="22" fillId="0" borderId="0"/>
    <xf numFmtId="0" fontId="79" fillId="0" borderId="0"/>
    <xf numFmtId="0" fontId="80" fillId="0" borderId="0"/>
    <xf numFmtId="0" fontId="1" fillId="0" borderId="0"/>
    <xf numFmtId="0" fontId="1" fillId="0" borderId="0"/>
    <xf numFmtId="0" fontId="44" fillId="7" borderId="0" applyNumberFormat="0" applyBorder="0" applyAlignment="0">
      <alignment horizontal="left" vertical="center"/>
    </xf>
    <xf numFmtId="0" fontId="22" fillId="0" borderId="0"/>
    <xf numFmtId="49" fontId="44" fillId="0" borderId="0" applyBorder="0">
      <alignment vertical="top"/>
    </xf>
    <xf numFmtId="49" fontId="5" fillId="0" borderId="0" applyBorder="0">
      <alignment vertical="top"/>
    </xf>
    <xf numFmtId="49" fontId="44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0" fillId="6" borderId="0" applyBorder="0">
      <alignment vertical="top"/>
    </xf>
    <xf numFmtId="49" fontId="44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9" fillId="0" borderId="0"/>
    <xf numFmtId="0" fontId="49" fillId="0" borderId="0"/>
    <xf numFmtId="0" fontId="22" fillId="0" borderId="0"/>
    <xf numFmtId="0" fontId="95" fillId="0" borderId="0" applyNumberFormat="0" applyFill="0" applyBorder="0" applyAlignment="0" applyProtection="0"/>
    <xf numFmtId="0" fontId="96" fillId="0" borderId="39" applyNumberFormat="0" applyFill="0" applyAlignment="0" applyProtection="0"/>
    <xf numFmtId="0" fontId="97" fillId="0" borderId="40" applyNumberFormat="0" applyFill="0" applyAlignment="0" applyProtection="0"/>
    <xf numFmtId="0" fontId="98" fillId="0" borderId="41" applyNumberFormat="0" applyFill="0" applyAlignment="0" applyProtection="0"/>
    <xf numFmtId="0" fontId="98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00" fillId="18" borderId="0" applyNumberFormat="0" applyBorder="0" applyAlignment="0" applyProtection="0"/>
    <xf numFmtId="0" fontId="101" fillId="19" borderId="0" applyNumberFormat="0" applyBorder="0" applyAlignment="0" applyProtection="0"/>
    <xf numFmtId="0" fontId="102" fillId="20" borderId="42" applyNumberFormat="0" applyAlignment="0" applyProtection="0"/>
    <xf numFmtId="0" fontId="103" fillId="20" borderId="43" applyNumberFormat="0" applyAlignment="0" applyProtection="0"/>
    <xf numFmtId="0" fontId="104" fillId="0" borderId="44" applyNumberFormat="0" applyFill="0" applyAlignment="0" applyProtection="0"/>
    <xf numFmtId="0" fontId="105" fillId="21" borderId="45" applyNumberFormat="0" applyAlignment="0" applyProtection="0"/>
    <xf numFmtId="0" fontId="106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7" fillId="0" borderId="0" applyNumberFormat="0" applyFill="0" applyBorder="0" applyAlignment="0" applyProtection="0"/>
    <xf numFmtId="0" fontId="108" fillId="0" borderId="47" applyNumberFormat="0" applyFill="0" applyAlignment="0" applyProtection="0"/>
    <xf numFmtId="0" fontId="10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109" fillId="26" borderId="0" applyNumberFormat="0" applyBorder="0" applyAlignment="0" applyProtection="0"/>
    <xf numFmtId="0" fontId="10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109" fillId="30" borderId="0" applyNumberFormat="0" applyBorder="0" applyAlignment="0" applyProtection="0"/>
    <xf numFmtId="0" fontId="109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109" fillId="34" borderId="0" applyNumberFormat="0" applyBorder="0" applyAlignment="0" applyProtection="0"/>
    <xf numFmtId="0" fontId="109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109" fillId="38" borderId="0" applyNumberFormat="0" applyBorder="0" applyAlignment="0" applyProtection="0"/>
    <xf numFmtId="0" fontId="10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109" fillId="42" borderId="0" applyNumberFormat="0" applyBorder="0" applyAlignment="0" applyProtection="0"/>
    <xf numFmtId="0" fontId="10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09" fillId="46" borderId="0" applyNumberFormat="0" applyBorder="0" applyAlignment="0" applyProtection="0"/>
  </cellStyleXfs>
  <cellXfs count="598">
    <xf numFmtId="49" fontId="0" fillId="0" borderId="0" xfId="0">
      <alignment vertical="top"/>
    </xf>
    <xf numFmtId="49" fontId="7" fillId="0" borderId="6" xfId="0" applyFont="1" applyFill="1" applyBorder="1" applyAlignment="1" applyProtection="1">
      <alignment horizontal="center" vertical="center"/>
    </xf>
    <xf numFmtId="49" fontId="56" fillId="15" borderId="7" xfId="0" applyFont="1" applyFill="1" applyBorder="1" applyAlignment="1" applyProtection="1">
      <alignment horizontal="left" vertical="center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5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12" fillId="0" borderId="0" xfId="0" applyNumberFormat="1" applyFo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62" applyFont="1" applyAlignment="1" applyProtection="1">
      <alignment vertical="center" wrapText="1"/>
    </xf>
    <xf numFmtId="49" fontId="10" fillId="0" borderId="0" xfId="62" applyFont="1" applyAlignment="1" applyProtection="1">
      <alignment vertical="center"/>
    </xf>
    <xf numFmtId="0" fontId="10" fillId="0" borderId="0" xfId="61" applyFont="1" applyAlignment="1" applyProtection="1">
      <alignment horizontal="center" vertical="center" wrapText="1"/>
    </xf>
    <xf numFmtId="0" fontId="5" fillId="0" borderId="0" xfId="61" applyFont="1" applyAlignment="1" applyProtection="1">
      <alignment vertical="center" wrapText="1"/>
    </xf>
    <xf numFmtId="0" fontId="5" fillId="0" borderId="0" xfId="61" applyFont="1" applyAlignment="1" applyProtection="1">
      <alignment horizontal="left" vertical="center" wrapText="1"/>
    </xf>
    <xf numFmtId="0" fontId="5" fillId="0" borderId="0" xfId="61" applyFont="1" applyProtection="1"/>
    <xf numFmtId="0" fontId="5" fillId="6" borderId="0" xfId="61" applyFont="1" applyFill="1" applyBorder="1" applyProtection="1"/>
    <xf numFmtId="0" fontId="5" fillId="0" borderId="0" xfId="61" applyFont="1"/>
    <xf numFmtId="0" fontId="25" fillId="0" borderId="0" xfId="61" applyFont="1"/>
    <xf numFmtId="49" fontId="5" fillId="0" borderId="0" xfId="56" applyFont="1" applyProtection="1">
      <alignment vertical="top"/>
    </xf>
    <xf numFmtId="49" fontId="5" fillId="0" borderId="0" xfId="56" applyProtection="1">
      <alignment vertical="top"/>
    </xf>
    <xf numFmtId="0" fontId="10" fillId="0" borderId="0" xfId="66" applyNumberFormat="1" applyFont="1" applyFill="1" applyAlignment="1" applyProtection="1">
      <alignment vertical="center" wrapText="1"/>
    </xf>
    <xf numFmtId="0" fontId="10" fillId="0" borderId="0" xfId="66" applyFont="1" applyFill="1" applyAlignment="1" applyProtection="1">
      <alignment horizontal="left" vertical="center" wrapText="1"/>
    </xf>
    <xf numFmtId="0" fontId="10" fillId="0" borderId="0" xfId="66" applyFont="1" applyAlignment="1" applyProtection="1">
      <alignment vertical="center" wrapText="1"/>
    </xf>
    <xf numFmtId="0" fontId="10" fillId="0" borderId="0" xfId="66" applyFont="1" applyAlignment="1" applyProtection="1">
      <alignment horizontal="center" vertical="center" wrapText="1"/>
    </xf>
    <xf numFmtId="0" fontId="10" fillId="0" borderId="0" xfId="66" applyFont="1" applyFill="1" applyAlignment="1" applyProtection="1">
      <alignment vertical="center" wrapText="1"/>
    </xf>
    <xf numFmtId="0" fontId="23" fillId="0" borderId="0" xfId="66" applyFont="1" applyAlignment="1" applyProtection="1">
      <alignment vertical="center" wrapText="1"/>
    </xf>
    <xf numFmtId="0" fontId="5" fillId="6" borderId="0" xfId="66" applyFont="1" applyFill="1" applyBorder="1" applyAlignment="1" applyProtection="1">
      <alignment vertical="center" wrapText="1"/>
    </xf>
    <xf numFmtId="0" fontId="5" fillId="0" borderId="0" xfId="66" applyFont="1" applyBorder="1" applyAlignment="1" applyProtection="1">
      <alignment vertical="center" wrapText="1"/>
    </xf>
    <xf numFmtId="0" fontId="5" fillId="0" borderId="0" xfId="66" applyFont="1" applyAlignment="1" applyProtection="1">
      <alignment horizontal="right" vertical="center"/>
    </xf>
    <xf numFmtId="0" fontId="5" fillId="0" borderId="0" xfId="66" applyFont="1" applyAlignment="1" applyProtection="1">
      <alignment horizontal="center" vertical="center" wrapText="1"/>
    </xf>
    <xf numFmtId="0" fontId="5" fillId="0" borderId="0" xfId="66" applyFont="1" applyAlignment="1" applyProtection="1">
      <alignment vertical="center" wrapText="1"/>
    </xf>
    <xf numFmtId="0" fontId="26" fillId="6" borderId="0" xfId="66" applyFont="1" applyFill="1" applyBorder="1" applyAlignment="1" applyProtection="1">
      <alignment vertical="center" wrapText="1"/>
    </xf>
    <xf numFmtId="0" fontId="5" fillId="6" borderId="0" xfId="66" applyFont="1" applyFill="1" applyBorder="1" applyAlignment="1" applyProtection="1">
      <alignment horizontal="right" vertical="center" wrapText="1" indent="1"/>
    </xf>
    <xf numFmtId="14" fontId="10" fillId="6" borderId="0" xfId="66" applyNumberFormat="1" applyFont="1" applyFill="1" applyBorder="1" applyAlignment="1" applyProtection="1">
      <alignment horizontal="center" vertical="center" wrapText="1"/>
    </xf>
    <xf numFmtId="0" fontId="10" fillId="6" borderId="0" xfId="66" applyNumberFormat="1" applyFont="1" applyFill="1" applyBorder="1" applyAlignment="1" applyProtection="1">
      <alignment horizontal="center" vertical="center" wrapText="1"/>
    </xf>
    <xf numFmtId="0" fontId="5" fillId="6" borderId="0" xfId="66" applyFont="1" applyFill="1" applyBorder="1" applyAlignment="1" applyProtection="1">
      <alignment horizontal="center" vertical="center" wrapText="1"/>
    </xf>
    <xf numFmtId="14" fontId="5" fillId="6" borderId="0" xfId="66" applyNumberFormat="1" applyFont="1" applyFill="1" applyBorder="1" applyAlignment="1" applyProtection="1">
      <alignment horizontal="center" vertical="center" wrapText="1"/>
    </xf>
    <xf numFmtId="0" fontId="23" fillId="0" borderId="0" xfId="66" applyFont="1" applyAlignment="1" applyProtection="1">
      <alignment horizontal="center" vertical="center" wrapText="1"/>
    </xf>
    <xf numFmtId="0" fontId="27" fillId="6" borderId="0" xfId="66" applyNumberFormat="1" applyFont="1" applyFill="1" applyBorder="1" applyAlignment="1" applyProtection="1">
      <alignment horizontal="center" vertical="center" wrapText="1"/>
    </xf>
    <xf numFmtId="0" fontId="5" fillId="6" borderId="0" xfId="66" applyNumberFormat="1" applyFont="1" applyFill="1" applyBorder="1" applyAlignment="1" applyProtection="1">
      <alignment horizontal="right" vertical="center" wrapText="1" indent="1"/>
    </xf>
    <xf numFmtId="0" fontId="5" fillId="0" borderId="0" xfId="66" applyFont="1" applyFill="1" applyAlignment="1" applyProtection="1">
      <alignment vertical="center"/>
    </xf>
    <xf numFmtId="0" fontId="10" fillId="0" borderId="0" xfId="66" applyFont="1" applyFill="1" applyBorder="1" applyAlignment="1" applyProtection="1">
      <alignment vertical="center" wrapText="1"/>
    </xf>
    <xf numFmtId="49" fontId="10" fillId="0" borderId="0" xfId="66" applyNumberFormat="1" applyFont="1" applyFill="1" applyBorder="1" applyAlignment="1" applyProtection="1">
      <alignment horizontal="left" vertical="center" wrapText="1"/>
    </xf>
    <xf numFmtId="49" fontId="26" fillId="6" borderId="0" xfId="66" applyNumberFormat="1" applyFont="1" applyFill="1" applyBorder="1" applyAlignment="1" applyProtection="1">
      <alignment horizontal="center" vertical="center" wrapText="1"/>
    </xf>
    <xf numFmtId="0" fontId="28" fillId="0" borderId="0" xfId="66" applyFont="1" applyAlignment="1" applyProtection="1">
      <alignment vertical="center" wrapText="1"/>
    </xf>
    <xf numFmtId="49" fontId="0" fillId="9" borderId="0" xfId="0" applyFill="1" applyProtection="1">
      <alignment vertical="top"/>
    </xf>
    <xf numFmtId="0" fontId="5" fillId="0" borderId="0" xfId="68" applyFont="1" applyFill="1" applyAlignment="1" applyProtection="1">
      <alignment vertical="center" wrapText="1"/>
    </xf>
    <xf numFmtId="0" fontId="22" fillId="0" borderId="0" xfId="59" applyProtection="1"/>
    <xf numFmtId="0" fontId="23" fillId="0" borderId="0" xfId="66" applyNumberFormat="1" applyFont="1" applyFill="1" applyBorder="1" applyAlignment="1" applyProtection="1">
      <alignment horizontal="center" vertical="top" wrapText="1"/>
    </xf>
    <xf numFmtId="0" fontId="0" fillId="6" borderId="8" xfId="66" applyFont="1" applyFill="1" applyBorder="1" applyAlignment="1" applyProtection="1">
      <alignment horizontal="right" vertical="center" wrapText="1" indent="1"/>
    </xf>
    <xf numFmtId="0" fontId="0" fillId="6" borderId="0" xfId="66" applyFont="1" applyFill="1" applyBorder="1" applyAlignment="1" applyProtection="1">
      <alignment horizontal="center" vertical="center" wrapText="1"/>
    </xf>
    <xf numFmtId="49" fontId="0" fillId="6" borderId="0" xfId="66" applyNumberFormat="1" applyFont="1" applyFill="1" applyBorder="1" applyAlignment="1" applyProtection="1">
      <alignment horizontal="right" vertical="center" wrapText="1" indent="1"/>
    </xf>
    <xf numFmtId="49" fontId="32" fillId="6" borderId="0" xfId="38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8" applyFont="1" applyFill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top"/>
    </xf>
    <xf numFmtId="0" fontId="5" fillId="0" borderId="6" xfId="64" applyFont="1" applyFill="1" applyBorder="1" applyAlignment="1" applyProtection="1">
      <alignment vertical="center" wrapText="1"/>
    </xf>
    <xf numFmtId="49" fontId="0" fillId="0" borderId="0" xfId="0" applyAlignment="1">
      <alignment vertical="top" wrapText="1"/>
    </xf>
    <xf numFmtId="0" fontId="38" fillId="0" borderId="0" xfId="66" applyFont="1" applyAlignment="1" applyProtection="1">
      <alignment vertical="center" wrapText="1"/>
    </xf>
    <xf numFmtId="0" fontId="0" fillId="0" borderId="6" xfId="64" applyFont="1" applyFill="1" applyBorder="1" applyAlignment="1" applyProtection="1">
      <alignment vertical="center" wrapText="1"/>
    </xf>
    <xf numFmtId="0" fontId="38" fillId="0" borderId="0" xfId="68" applyFont="1" applyFill="1" applyAlignment="1" applyProtection="1">
      <alignment vertical="center" wrapText="1"/>
    </xf>
    <xf numFmtId="49" fontId="7" fillId="0" borderId="0" xfId="0" applyFont="1">
      <alignment vertical="top"/>
    </xf>
    <xf numFmtId="0" fontId="39" fillId="6" borderId="0" xfId="68" applyFont="1" applyFill="1" applyBorder="1" applyAlignment="1" applyProtection="1">
      <alignment horizontal="center" vertical="center" wrapText="1"/>
    </xf>
    <xf numFmtId="0" fontId="39" fillId="0" borderId="0" xfId="68" applyFont="1" applyFill="1" applyAlignment="1" applyProtection="1">
      <alignment horizontal="center" vertical="center" wrapText="1"/>
    </xf>
    <xf numFmtId="0" fontId="39" fillId="6" borderId="0" xfId="61" applyFont="1" applyFill="1" applyBorder="1" applyAlignment="1" applyProtection="1">
      <alignment horizontal="center"/>
    </xf>
    <xf numFmtId="0" fontId="39" fillId="0" borderId="0" xfId="61" applyFont="1" applyAlignment="1" applyProtection="1">
      <alignment horizontal="center" vertical="center"/>
    </xf>
    <xf numFmtId="0" fontId="39" fillId="6" borderId="0" xfId="61" applyFont="1" applyFill="1" applyBorder="1" applyAlignment="1" applyProtection="1">
      <alignment horizontal="center" vertical="center"/>
    </xf>
    <xf numFmtId="49" fontId="36" fillId="0" borderId="3" xfId="0" applyFont="1" applyBorder="1" applyAlignment="1">
      <alignment vertical="top" wrapText="1"/>
    </xf>
    <xf numFmtId="0" fontId="5" fillId="0" borderId="3" xfId="42" applyFont="1" applyBorder="1" applyAlignment="1" applyProtection="1">
      <alignment horizontal="justify" vertical="top" wrapText="1"/>
    </xf>
    <xf numFmtId="0" fontId="0" fillId="6" borderId="0" xfId="66" applyFont="1" applyFill="1" applyBorder="1" applyAlignment="1" applyProtection="1">
      <alignment horizontal="right" vertical="center" wrapText="1" indent="1"/>
    </xf>
    <xf numFmtId="0" fontId="0" fillId="6" borderId="0" xfId="66" applyNumberFormat="1" applyFont="1" applyFill="1" applyBorder="1" applyAlignment="1" applyProtection="1">
      <alignment horizontal="right" vertical="center" wrapText="1" indent="1"/>
    </xf>
    <xf numFmtId="0" fontId="37" fillId="0" borderId="0" xfId="68" applyFont="1" applyFill="1" applyAlignment="1" applyProtection="1">
      <alignment vertical="center" wrapText="1"/>
    </xf>
    <xf numFmtId="49" fontId="5" fillId="0" borderId="6" xfId="68" applyNumberFormat="1" applyFont="1" applyFill="1" applyBorder="1" applyAlignment="1" applyProtection="1">
      <alignment horizontal="left" vertical="center" wrapText="1"/>
    </xf>
    <xf numFmtId="0" fontId="5" fillId="6" borderId="9" xfId="61" applyFont="1" applyFill="1" applyBorder="1" applyAlignment="1" applyProtection="1">
      <alignment horizontal="center" vertical="center"/>
    </xf>
    <xf numFmtId="49" fontId="5" fillId="0" borderId="9" xfId="61" applyNumberFormat="1" applyFont="1" applyFill="1" applyBorder="1" applyAlignment="1" applyProtection="1">
      <alignment horizontal="left" vertical="center" wrapText="1"/>
    </xf>
    <xf numFmtId="0" fontId="0" fillId="0" borderId="3" xfId="42" applyFont="1" applyBorder="1" applyAlignment="1" applyProtection="1">
      <alignment horizontal="justify" vertical="top" wrapText="1"/>
    </xf>
    <xf numFmtId="0" fontId="81" fillId="0" borderId="0" xfId="66" applyFont="1" applyAlignment="1" applyProtection="1">
      <alignment horizontal="center" vertical="center" wrapText="1"/>
    </xf>
    <xf numFmtId="49" fontId="0" fillId="0" borderId="0" xfId="67" applyNumberFormat="1" applyFont="1" applyAlignment="1" applyProtection="1">
      <alignment vertical="center" wrapText="1"/>
    </xf>
    <xf numFmtId="0" fontId="5" fillId="0" borderId="0" xfId="67" applyFont="1" applyAlignment="1" applyProtection="1">
      <alignment vertical="center"/>
    </xf>
    <xf numFmtId="49" fontId="5" fillId="0" borderId="0" xfId="67" applyNumberFormat="1" applyFont="1" applyAlignment="1" applyProtection="1">
      <alignment vertical="center" wrapText="1"/>
    </xf>
    <xf numFmtId="0" fontId="0" fillId="0" borderId="0" xfId="64" applyFont="1" applyFill="1" applyBorder="1" applyAlignment="1" applyProtection="1">
      <alignment vertical="center" wrapText="1"/>
    </xf>
    <xf numFmtId="0" fontId="14" fillId="0" borderId="0" xfId="60" applyFont="1" applyBorder="1" applyAlignment="1">
      <alignment horizontal="right" vertical="top" wrapText="1"/>
    </xf>
    <xf numFmtId="49" fontId="24" fillId="6" borderId="10" xfId="52" applyFont="1" applyFill="1" applyBorder="1" applyAlignment="1" applyProtection="1">
      <alignment vertical="center" wrapText="1"/>
    </xf>
    <xf numFmtId="49" fontId="20" fillId="6" borderId="11" xfId="52" applyFont="1" applyFill="1" applyBorder="1" applyAlignment="1">
      <alignment horizontal="left" vertical="center" wrapText="1"/>
    </xf>
    <xf numFmtId="49" fontId="20" fillId="6" borderId="12" xfId="52" applyFont="1" applyFill="1" applyBorder="1" applyAlignment="1">
      <alignment horizontal="left" vertical="center" wrapText="1"/>
    </xf>
    <xf numFmtId="49" fontId="24" fillId="6" borderId="13" xfId="52" applyFont="1" applyFill="1" applyBorder="1" applyAlignment="1" applyProtection="1">
      <alignment vertical="center" wrapText="1"/>
    </xf>
    <xf numFmtId="49" fontId="14" fillId="6" borderId="0" xfId="52" applyFont="1" applyFill="1" applyBorder="1" applyAlignment="1">
      <alignment wrapText="1"/>
    </xf>
    <xf numFmtId="49" fontId="14" fillId="6" borderId="14" xfId="52" applyFont="1" applyFill="1" applyBorder="1" applyAlignment="1">
      <alignment wrapText="1"/>
    </xf>
    <xf numFmtId="49" fontId="11" fillId="6" borderId="0" xfId="33" applyNumberFormat="1" applyFont="1" applyFill="1" applyBorder="1" applyAlignment="1" applyProtection="1">
      <alignment horizontal="left" wrapText="1"/>
    </xf>
    <xf numFmtId="49" fontId="11" fillId="6" borderId="0" xfId="33" applyNumberFormat="1" applyFont="1" applyFill="1" applyBorder="1" applyAlignment="1" applyProtection="1">
      <alignment wrapText="1"/>
    </xf>
    <xf numFmtId="49" fontId="14" fillId="6" borderId="0" xfId="52" applyFont="1" applyFill="1" applyBorder="1" applyAlignment="1">
      <alignment horizontal="right" wrapText="1"/>
    </xf>
    <xf numFmtId="49" fontId="20" fillId="6" borderId="0" xfId="52" applyFont="1" applyFill="1" applyBorder="1" applyAlignment="1">
      <alignment horizontal="left" vertical="center" wrapText="1"/>
    </xf>
    <xf numFmtId="49" fontId="20" fillId="6" borderId="14" xfId="52" applyFont="1" applyFill="1" applyBorder="1" applyAlignment="1">
      <alignment horizontal="left" vertical="center" wrapText="1"/>
    </xf>
    <xf numFmtId="49" fontId="14" fillId="0" borderId="0" xfId="52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52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40" fillId="8" borderId="3" xfId="47" applyNumberFormat="1" applyFont="1" applyFill="1" applyBorder="1" applyAlignment="1" applyProtection="1">
      <alignment horizontal="center" vertical="center" wrapText="1"/>
    </xf>
    <xf numFmtId="49" fontId="40" fillId="2" borderId="3" xfId="47" applyNumberFormat="1" applyFont="1" applyFill="1" applyBorder="1" applyAlignment="1" applyProtection="1">
      <alignment horizontal="center" vertical="center" wrapText="1"/>
    </xf>
    <xf numFmtId="49" fontId="24" fillId="6" borderId="13" xfId="52" applyFont="1" applyFill="1" applyBorder="1" applyAlignment="1" applyProtection="1">
      <alignment horizontal="center" vertical="center" wrapText="1"/>
    </xf>
    <xf numFmtId="49" fontId="40" fillId="16" borderId="3" xfId="47" applyNumberFormat="1" applyFont="1" applyFill="1" applyBorder="1" applyAlignment="1" applyProtection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81" fillId="0" borderId="0" xfId="0" applyFont="1">
      <alignment vertical="top"/>
    </xf>
    <xf numFmtId="49" fontId="7" fillId="15" borderId="34" xfId="0" applyFont="1" applyFill="1" applyBorder="1" applyAlignment="1" applyProtection="1">
      <alignment horizontal="center" vertical="center"/>
    </xf>
    <xf numFmtId="0" fontId="18" fillId="0" borderId="0" xfId="37" applyFont="1" applyFill="1" applyBorder="1" applyAlignment="1" applyProtection="1">
      <alignment horizontal="center" vertical="center" wrapText="1"/>
    </xf>
    <xf numFmtId="0" fontId="39" fillId="0" borderId="16" xfId="68" applyFont="1" applyFill="1" applyBorder="1" applyAlignment="1" applyProtection="1">
      <alignment vertical="top" wrapText="1"/>
    </xf>
    <xf numFmtId="49" fontId="7" fillId="15" borderId="15" xfId="0" applyFont="1" applyFill="1" applyBorder="1" applyAlignment="1" applyProtection="1">
      <alignment horizontal="center" vertical="center"/>
    </xf>
    <xf numFmtId="49" fontId="31" fillId="15" borderId="7" xfId="0" applyFont="1" applyFill="1" applyBorder="1" applyAlignment="1" applyProtection="1">
      <alignment horizontal="left" vertical="center" indent="1"/>
    </xf>
    <xf numFmtId="49" fontId="31" fillId="15" borderId="17" xfId="0" applyFont="1" applyFill="1" applyBorder="1" applyAlignment="1" applyProtection="1">
      <alignment horizontal="left" vertical="center" indent="1"/>
    </xf>
    <xf numFmtId="49" fontId="0" fillId="0" borderId="6" xfId="68" applyNumberFormat="1" applyFont="1" applyFill="1" applyBorder="1" applyAlignment="1" applyProtection="1">
      <alignment horizontal="center" vertical="center" wrapText="1"/>
    </xf>
    <xf numFmtId="0" fontId="37" fillId="0" borderId="18" xfId="68" applyFont="1" applyFill="1" applyBorder="1" applyAlignment="1" applyProtection="1">
      <alignment vertical="center" wrapText="1"/>
    </xf>
    <xf numFmtId="49" fontId="5" fillId="11" borderId="6" xfId="68" applyNumberFormat="1" applyFont="1" applyFill="1" applyBorder="1" applyAlignment="1" applyProtection="1">
      <alignment horizontal="left" vertical="center" wrapText="1"/>
      <protection locked="0"/>
    </xf>
    <xf numFmtId="0" fontId="39" fillId="0" borderId="16" xfId="68" applyFont="1" applyFill="1" applyBorder="1" applyAlignment="1" applyProtection="1">
      <alignment horizontal="center" vertical="center" wrapText="1"/>
    </xf>
    <xf numFmtId="49" fontId="0" fillId="11" borderId="6" xfId="67" applyNumberFormat="1" applyFont="1" applyFill="1" applyBorder="1" applyAlignment="1" applyProtection="1">
      <alignment horizontal="center" vertical="center" wrapText="1"/>
      <protection locked="0"/>
    </xf>
    <xf numFmtId="49" fontId="40" fillId="11" borderId="3" xfId="47" applyNumberFormat="1" applyFont="1" applyFill="1" applyBorder="1" applyAlignment="1" applyProtection="1">
      <alignment horizontal="center" vertical="center" wrapText="1"/>
    </xf>
    <xf numFmtId="0" fontId="1" fillId="0" borderId="0" xfId="46" applyProtection="1"/>
    <xf numFmtId="0" fontId="5" fillId="0" borderId="3" xfId="61" applyFont="1" applyFill="1" applyBorder="1" applyAlignment="1" applyProtection="1">
      <alignment horizontal="center" vertical="center" wrapText="1"/>
    </xf>
    <xf numFmtId="0" fontId="5" fillId="0" borderId="6" xfId="67" applyNumberFormat="1" applyFont="1" applyFill="1" applyBorder="1" applyAlignment="1" applyProtection="1">
      <alignment horizontal="center" vertical="center" wrapText="1"/>
    </xf>
    <xf numFmtId="0" fontId="8" fillId="0" borderId="0" xfId="66" applyFont="1" applyAlignment="1" applyProtection="1">
      <alignment vertical="center" wrapText="1"/>
    </xf>
    <xf numFmtId="49" fontId="7" fillId="0" borderId="15" xfId="0" applyFont="1" applyFill="1" applyBorder="1" applyAlignment="1" applyProtection="1">
      <alignment horizontal="center" vertical="center"/>
    </xf>
    <xf numFmtId="49" fontId="31" fillId="0" borderId="7" xfId="0" applyFont="1" applyFill="1" applyBorder="1" applyAlignment="1" applyProtection="1">
      <alignment horizontal="left" vertical="center" indent="1"/>
    </xf>
    <xf numFmtId="49" fontId="31" fillId="0" borderId="17" xfId="0" applyFont="1" applyFill="1" applyBorder="1" applyAlignment="1" applyProtection="1">
      <alignment horizontal="left" vertical="center" indent="1"/>
    </xf>
    <xf numFmtId="4" fontId="5" fillId="0" borderId="35" xfId="68" applyNumberFormat="1" applyFont="1" applyFill="1" applyBorder="1" applyAlignment="1" applyProtection="1">
      <alignment vertical="center" wrapText="1"/>
    </xf>
    <xf numFmtId="0" fontId="5" fillId="0" borderId="19" xfId="68" applyFont="1" applyFill="1" applyBorder="1" applyAlignment="1" applyProtection="1">
      <alignment vertical="center" wrapText="1"/>
    </xf>
    <xf numFmtId="0" fontId="10" fillId="0" borderId="0" xfId="68" applyFont="1" applyFill="1" applyAlignment="1" applyProtection="1">
      <alignment vertical="center" wrapText="1"/>
    </xf>
    <xf numFmtId="49" fontId="5" fillId="2" borderId="35" xfId="68" applyNumberFormat="1" applyFont="1" applyFill="1" applyBorder="1" applyAlignment="1" applyProtection="1">
      <alignment horizontal="left" vertical="center" wrapText="1"/>
      <protection locked="0"/>
    </xf>
    <xf numFmtId="0" fontId="5" fillId="0" borderId="6" xfId="67" applyFont="1" applyBorder="1" applyAlignment="1" applyProtection="1">
      <alignment horizontal="left" vertical="center"/>
    </xf>
    <xf numFmtId="49" fontId="5" fillId="0" borderId="6" xfId="0" applyNumberFormat="1" applyFont="1" applyBorder="1" applyProtection="1">
      <alignment vertical="top"/>
    </xf>
    <xf numFmtId="0" fontId="7" fillId="9" borderId="0" xfId="68" applyFont="1" applyFill="1" applyAlignment="1" applyProtection="1">
      <alignment horizontal="center" vertical="center" wrapText="1"/>
    </xf>
    <xf numFmtId="49" fontId="5" fillId="0" borderId="0" xfId="0" applyNumberFormat="1" applyFont="1" applyProtection="1">
      <alignment vertical="top"/>
    </xf>
    <xf numFmtId="0" fontId="40" fillId="6" borderId="0" xfId="65" applyFont="1" applyFill="1" applyBorder="1" applyProtection="1"/>
    <xf numFmtId="0" fontId="40" fillId="6" borderId="0" xfId="65" applyFont="1" applyFill="1" applyBorder="1" applyAlignment="1" applyProtection="1">
      <alignment horizontal="center"/>
    </xf>
    <xf numFmtId="0" fontId="5" fillId="6" borderId="0" xfId="65" applyFont="1" applyFill="1" applyBorder="1" applyAlignment="1" applyProtection="1">
      <alignment vertical="center" wrapText="1"/>
    </xf>
    <xf numFmtId="49" fontId="5" fillId="6" borderId="20" xfId="69" applyNumberFormat="1" applyFont="1" applyFill="1" applyBorder="1" applyAlignment="1" applyProtection="1">
      <alignment horizontal="center" vertical="center"/>
    </xf>
    <xf numFmtId="49" fontId="5" fillId="11" borderId="20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65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65" applyFont="1" applyFill="1" applyBorder="1" applyAlignment="1" applyProtection="1">
      <alignment horizontal="left" vertical="center" wrapText="1" indent="2"/>
    </xf>
    <xf numFmtId="0" fontId="51" fillId="6" borderId="0" xfId="65" applyFont="1" applyFill="1" applyBorder="1" applyAlignment="1" applyProtection="1">
      <alignment vertical="center" wrapText="1"/>
    </xf>
    <xf numFmtId="0" fontId="82" fillId="6" borderId="0" xfId="65" applyFont="1" applyFill="1" applyBorder="1" applyAlignment="1" applyProtection="1">
      <alignment horizontal="center"/>
    </xf>
    <xf numFmtId="0" fontId="82" fillId="6" borderId="0" xfId="65" applyFont="1" applyFill="1" applyBorder="1" applyProtection="1"/>
    <xf numFmtId="0" fontId="51" fillId="6" borderId="0" xfId="65" applyFont="1" applyFill="1" applyBorder="1" applyProtection="1"/>
    <xf numFmtId="0" fontId="83" fillId="6" borderId="0" xfId="65" applyFont="1" applyFill="1" applyBorder="1" applyAlignment="1" applyProtection="1">
      <alignment horizontal="right" vertical="center"/>
    </xf>
    <xf numFmtId="0" fontId="83" fillId="6" borderId="0" xfId="65" applyFont="1" applyFill="1" applyBorder="1" applyAlignment="1" applyProtection="1">
      <alignment horizontal="right" vertical="top"/>
    </xf>
    <xf numFmtId="49" fontId="5" fillId="6" borderId="21" xfId="69" applyNumberFormat="1" applyFont="1" applyFill="1" applyBorder="1" applyAlignment="1" applyProtection="1">
      <alignment horizontal="center" vertical="center"/>
    </xf>
    <xf numFmtId="0" fontId="5" fillId="6" borderId="21" xfId="65" applyFont="1" applyFill="1" applyBorder="1" applyAlignment="1" applyProtection="1">
      <alignment horizontal="left" vertical="center" wrapText="1" indent="2"/>
    </xf>
    <xf numFmtId="49" fontId="5" fillId="11" borderId="21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65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63" applyFont="1" applyFill="1" applyBorder="1" applyAlignment="1" applyProtection="1">
      <alignment vertical="center" wrapText="1"/>
    </xf>
    <xf numFmtId="0" fontId="47" fillId="0" borderId="0" xfId="63" applyFont="1" applyFill="1" applyAlignment="1" applyProtection="1">
      <alignment horizontal="left" vertical="center" wrapText="1"/>
    </xf>
    <xf numFmtId="0" fontId="53" fillId="0" borderId="0" xfId="63" applyFont="1" applyBorder="1" applyAlignment="1" applyProtection="1">
      <alignment vertical="center" wrapText="1"/>
    </xf>
    <xf numFmtId="0" fontId="18" fillId="6" borderId="0" xfId="67" applyFont="1" applyFill="1" applyBorder="1" applyAlignment="1" applyProtection="1">
      <alignment vertical="center" wrapText="1"/>
    </xf>
    <xf numFmtId="0" fontId="18" fillId="6" borderId="0" xfId="63" applyFont="1" applyFill="1" applyBorder="1" applyAlignment="1" applyProtection="1">
      <alignment horizontal="center" vertical="center" wrapText="1"/>
    </xf>
    <xf numFmtId="0" fontId="18" fillId="0" borderId="0" xfId="67" applyFont="1" applyFill="1" applyBorder="1" applyAlignment="1" applyProtection="1">
      <alignment vertical="center" wrapText="1"/>
    </xf>
    <xf numFmtId="0" fontId="18" fillId="0" borderId="0" xfId="63" applyFont="1" applyAlignment="1" applyProtection="1">
      <alignment vertical="center" wrapText="1"/>
    </xf>
    <xf numFmtId="49" fontId="47" fillId="0" borderId="0" xfId="70" applyNumberFormat="1" applyFont="1" applyFill="1" applyBorder="1" applyAlignment="1" applyProtection="1">
      <alignment horizontal="left" vertical="center" wrapText="1"/>
    </xf>
    <xf numFmtId="49" fontId="18" fillId="6" borderId="0" xfId="70" applyNumberFormat="1" applyFont="1" applyFill="1" applyBorder="1" applyAlignment="1" applyProtection="1">
      <alignment horizontal="center" vertical="center" wrapText="1"/>
    </xf>
    <xf numFmtId="49" fontId="18" fillId="6" borderId="3" xfId="70" applyNumberFormat="1" applyFont="1" applyFill="1" applyBorder="1" applyAlignment="1" applyProtection="1">
      <alignment horizontal="right" vertical="center" wrapText="1" indent="1"/>
    </xf>
    <xf numFmtId="49" fontId="18" fillId="11" borderId="3" xfId="7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70" applyNumberFormat="1" applyFont="1" applyFill="1" applyBorder="1" applyAlignment="1" applyProtection="1">
      <alignment horizontal="center" vertical="center" wrapText="1"/>
    </xf>
    <xf numFmtId="49" fontId="5" fillId="6" borderId="3" xfId="69" applyNumberFormat="1" applyFont="1" applyFill="1" applyBorder="1" applyAlignment="1" applyProtection="1">
      <alignment horizontal="center" vertical="center"/>
    </xf>
    <xf numFmtId="49" fontId="5" fillId="11" borderId="3" xfId="65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65" applyFont="1" applyFill="1" applyBorder="1" applyAlignment="1" applyProtection="1">
      <alignment horizontal="left" vertical="center" wrapText="1" indent="2"/>
    </xf>
    <xf numFmtId="49" fontId="7" fillId="15" borderId="22" xfId="0" applyFont="1" applyFill="1" applyBorder="1" applyAlignment="1" applyProtection="1">
      <alignment horizontal="center" vertical="center"/>
    </xf>
    <xf numFmtId="0" fontId="0" fillId="6" borderId="6" xfId="65" applyFont="1" applyFill="1" applyBorder="1" applyAlignment="1" applyProtection="1">
      <alignment horizontal="left" vertical="center" wrapText="1" indent="3"/>
    </xf>
    <xf numFmtId="0" fontId="0" fillId="6" borderId="6" xfId="65" applyFont="1" applyFill="1" applyBorder="1" applyAlignment="1" applyProtection="1">
      <alignment horizontal="left" vertical="center" wrapText="1" indent="4"/>
    </xf>
    <xf numFmtId="49" fontId="5" fillId="2" borderId="17" xfId="68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8" applyNumberFormat="1" applyFont="1" applyFill="1" applyBorder="1" applyAlignment="1" applyProtection="1">
      <alignment vertical="center" wrapText="1"/>
    </xf>
    <xf numFmtId="49" fontId="7" fillId="15" borderId="23" xfId="0" applyFont="1" applyFill="1" applyBorder="1" applyAlignment="1" applyProtection="1">
      <alignment horizontal="center" vertical="center"/>
    </xf>
    <xf numFmtId="0" fontId="0" fillId="0" borderId="15" xfId="68" applyNumberFormat="1" applyFont="1" applyFill="1" applyBorder="1" applyAlignment="1" applyProtection="1">
      <alignment horizontal="center" vertical="center" wrapText="1"/>
    </xf>
    <xf numFmtId="0" fontId="7" fillId="9" borderId="0" xfId="0" applyNumberFormat="1" applyFont="1" applyFill="1" applyAlignment="1" applyProtection="1">
      <alignment horizontal="center" vertical="top"/>
    </xf>
    <xf numFmtId="49" fontId="0" fillId="0" borderId="0" xfId="0" applyNumberFormat="1" applyFont="1" applyProtection="1">
      <alignment vertical="top"/>
    </xf>
    <xf numFmtId="0" fontId="0" fillId="11" borderId="6" xfId="65" applyNumberFormat="1" applyFont="1" applyFill="1" applyBorder="1" applyAlignment="1" applyProtection="1">
      <alignment horizontal="left" vertical="center" wrapText="1" indent="4"/>
      <protection locked="0"/>
    </xf>
    <xf numFmtId="0" fontId="0" fillId="6" borderId="6" xfId="65" applyFont="1" applyFill="1" applyBorder="1" applyAlignment="1" applyProtection="1">
      <alignment horizontal="left" vertical="center" wrapText="1" indent="1"/>
    </xf>
    <xf numFmtId="49" fontId="0" fillId="6" borderId="6" xfId="69" applyNumberFormat="1" applyFont="1" applyFill="1" applyBorder="1" applyAlignment="1" applyProtection="1">
      <alignment horizontal="center" vertical="center"/>
    </xf>
    <xf numFmtId="0" fontId="5" fillId="6" borderId="0" xfId="65" applyFont="1" applyFill="1" applyBorder="1" applyAlignment="1" applyProtection="1">
      <alignment horizontal="center" vertical="center" wrapText="1"/>
    </xf>
    <xf numFmtId="0" fontId="32" fillId="6" borderId="0" xfId="69" applyNumberFormat="1" applyFont="1" applyFill="1" applyBorder="1" applyAlignment="1" applyProtection="1">
      <alignment horizontal="center" vertical="center"/>
    </xf>
    <xf numFmtId="0" fontId="5" fillId="6" borderId="6" xfId="58" applyNumberFormat="1" applyFont="1" applyFill="1" applyBorder="1" applyAlignment="1" applyProtection="1">
      <alignment horizontal="center" vertical="center" wrapText="1"/>
    </xf>
    <xf numFmtId="0" fontId="39" fillId="6" borderId="0" xfId="61" applyFont="1" applyFill="1" applyBorder="1" applyAlignment="1" applyProtection="1">
      <alignment horizontal="center" vertical="center" wrapText="1"/>
    </xf>
    <xf numFmtId="0" fontId="5" fillId="6" borderId="6" xfId="61" applyFont="1" applyFill="1" applyBorder="1" applyAlignment="1" applyProtection="1">
      <alignment horizontal="center" vertical="center"/>
    </xf>
    <xf numFmtId="49" fontId="5" fillId="11" borderId="6" xfId="61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65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65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65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8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38" applyFont="1" applyFill="1" applyBorder="1" applyAlignment="1" applyProtection="1">
      <alignment horizontal="center" vertical="center" wrapText="1"/>
    </xf>
    <xf numFmtId="49" fontId="0" fillId="11" borderId="17" xfId="68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 applyProtection="1">
      <alignment horizontal="center" vertical="center"/>
    </xf>
    <xf numFmtId="0" fontId="39" fillId="0" borderId="18" xfId="68" applyFont="1" applyFill="1" applyBorder="1" applyAlignment="1" applyProtection="1">
      <alignment vertical="center" wrapText="1"/>
    </xf>
    <xf numFmtId="49" fontId="42" fillId="0" borderId="0" xfId="0" applyFont="1" applyAlignment="1">
      <alignment horizontal="justify" vertical="center"/>
    </xf>
    <xf numFmtId="49" fontId="0" fillId="0" borderId="0" xfId="0" applyNumberFormat="1" applyFont="1" applyAlignment="1" applyProtection="1">
      <alignment vertical="top" wrapText="1"/>
    </xf>
    <xf numFmtId="0" fontId="8" fillId="0" borderId="0" xfId="66" applyFont="1" applyAlignment="1" applyProtection="1">
      <alignment vertical="top" wrapText="1"/>
    </xf>
    <xf numFmtId="49" fontId="5" fillId="2" borderId="6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8" applyFont="1" applyFill="1" applyAlignment="1" applyProtection="1">
      <alignment vertical="top" wrapText="1"/>
    </xf>
    <xf numFmtId="49" fontId="7" fillId="9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1" fillId="0" borderId="0" xfId="45"/>
    <xf numFmtId="0" fontId="5" fillId="12" borderId="15" xfId="36" applyFont="1" applyFill="1" applyBorder="1" applyAlignment="1" applyProtection="1">
      <alignment horizontal="center"/>
    </xf>
    <xf numFmtId="0" fontId="50" fillId="12" borderId="7" xfId="36" applyFont="1" applyFill="1" applyBorder="1" applyAlignment="1" applyProtection="1">
      <alignment horizontal="left" vertical="center"/>
    </xf>
    <xf numFmtId="0" fontId="50" fillId="12" borderId="17" xfId="36" applyFont="1" applyFill="1" applyBorder="1" applyAlignment="1" applyProtection="1">
      <alignment horizontal="left" vertical="center"/>
    </xf>
    <xf numFmtId="0" fontId="5" fillId="0" borderId="0" xfId="55" applyNumberFormat="1" applyFont="1">
      <alignment vertical="top"/>
    </xf>
    <xf numFmtId="4" fontId="0" fillId="0" borderId="6" xfId="65" applyNumberFormat="1" applyFont="1" applyFill="1" applyBorder="1" applyAlignment="1" applyProtection="1">
      <alignment horizontal="right" vertical="center" wrapText="1"/>
    </xf>
    <xf numFmtId="0" fontId="84" fillId="6" borderId="0" xfId="65" applyFont="1" applyFill="1" applyBorder="1" applyAlignment="1" applyProtection="1">
      <alignment vertical="center"/>
    </xf>
    <xf numFmtId="0" fontId="84" fillId="6" borderId="0" xfId="65" applyFont="1" applyFill="1" applyBorder="1" applyAlignment="1" applyProtection="1">
      <alignment vertical="center" wrapText="1"/>
    </xf>
    <xf numFmtId="49" fontId="0" fillId="0" borderId="0" xfId="0" applyNumberFormat="1" applyAlignment="1">
      <alignment vertical="top"/>
    </xf>
    <xf numFmtId="49" fontId="5" fillId="9" borderId="0" xfId="0" applyNumberFormat="1" applyFont="1" applyFill="1" applyProtection="1">
      <alignment vertical="top"/>
    </xf>
    <xf numFmtId="49" fontId="5" fillId="0" borderId="0" xfId="0" applyNumberFormat="1" applyFont="1">
      <alignment vertical="top"/>
    </xf>
    <xf numFmtId="49" fontId="5" fillId="0" borderId="0" xfId="0" applyFont="1">
      <alignment vertical="top"/>
    </xf>
    <xf numFmtId="49" fontId="5" fillId="0" borderId="0" xfId="61" applyNumberFormat="1" applyFont="1"/>
    <xf numFmtId="49" fontId="5" fillId="6" borderId="6" xfId="69" applyNumberFormat="1" applyFont="1" applyFill="1" applyBorder="1" applyAlignment="1" applyProtection="1">
      <alignment horizontal="center" vertical="center" wrapText="1"/>
    </xf>
    <xf numFmtId="0" fontId="0" fillId="0" borderId="6" xfId="38" applyFont="1" applyFill="1" applyBorder="1" applyAlignment="1" applyProtection="1">
      <alignment horizontal="center" vertical="center" wrapText="1"/>
    </xf>
    <xf numFmtId="0" fontId="5" fillId="6" borderId="6" xfId="68" applyFont="1" applyFill="1" applyBorder="1" applyAlignment="1" applyProtection="1">
      <alignment horizontal="center" vertical="center" wrapText="1"/>
    </xf>
    <xf numFmtId="0" fontId="5" fillId="6" borderId="6" xfId="65" applyFont="1" applyFill="1" applyBorder="1" applyAlignment="1" applyProtection="1">
      <alignment vertical="center" wrapText="1"/>
    </xf>
    <xf numFmtId="49" fontId="56" fillId="12" borderId="7" xfId="0" applyFont="1" applyFill="1" applyBorder="1" applyAlignment="1" applyProtection="1">
      <alignment horizontal="left" vertical="center"/>
    </xf>
    <xf numFmtId="0" fontId="0" fillId="6" borderId="6" xfId="65" applyFont="1" applyFill="1" applyBorder="1" applyAlignment="1" applyProtection="1">
      <alignment horizontal="center" vertical="center" wrapText="1"/>
    </xf>
    <xf numFmtId="0" fontId="0" fillId="6" borderId="6" xfId="65" applyFont="1" applyFill="1" applyBorder="1" applyAlignment="1" applyProtection="1">
      <alignment vertical="center" wrapText="1"/>
    </xf>
    <xf numFmtId="0" fontId="0" fillId="0" borderId="6" xfId="65" applyNumberFormat="1" applyFont="1" applyFill="1" applyBorder="1" applyAlignment="1" applyProtection="1">
      <alignment horizontal="center" vertical="center" wrapText="1"/>
    </xf>
    <xf numFmtId="0" fontId="0" fillId="6" borderId="6" xfId="65" applyFont="1" applyFill="1" applyBorder="1" applyAlignment="1" applyProtection="1">
      <alignment horizontal="left" vertical="center" wrapText="1"/>
    </xf>
    <xf numFmtId="0" fontId="58" fillId="6" borderId="0" xfId="65" applyFont="1" applyFill="1" applyBorder="1" applyProtection="1"/>
    <xf numFmtId="49" fontId="0" fillId="6" borderId="24" xfId="69" applyNumberFormat="1" applyFont="1" applyFill="1" applyBorder="1" applyAlignment="1" applyProtection="1">
      <alignment horizontal="center" vertical="center"/>
    </xf>
    <xf numFmtId="0" fontId="0" fillId="6" borderId="24" xfId="65" applyFont="1" applyFill="1" applyBorder="1" applyAlignment="1" applyProtection="1">
      <alignment horizontal="left" vertical="center" wrapText="1"/>
    </xf>
    <xf numFmtId="49" fontId="56" fillId="12" borderId="7" xfId="0" applyFont="1" applyFill="1" applyBorder="1" applyAlignment="1" applyProtection="1">
      <alignment horizontal="left" vertical="center" indent="1"/>
    </xf>
    <xf numFmtId="49" fontId="5" fillId="6" borderId="0" xfId="65" applyNumberFormat="1" applyFont="1" applyFill="1" applyBorder="1" applyAlignment="1" applyProtection="1">
      <alignment horizontal="center" vertical="center" wrapText="1"/>
    </xf>
    <xf numFmtId="0" fontId="59" fillId="6" borderId="0" xfId="65" applyFont="1" applyFill="1" applyBorder="1" applyProtection="1"/>
    <xf numFmtId="0" fontId="60" fillId="6" borderId="0" xfId="65" applyFont="1" applyFill="1" applyBorder="1" applyProtection="1"/>
    <xf numFmtId="0" fontId="60" fillId="6" borderId="0" xfId="65" applyFont="1" applyFill="1" applyBorder="1" applyAlignment="1" applyProtection="1">
      <alignment horizontal="center"/>
    </xf>
    <xf numFmtId="0" fontId="62" fillId="0" borderId="0" xfId="68" applyFont="1" applyFill="1" applyAlignment="1" applyProtection="1">
      <alignment vertical="center" wrapText="1"/>
    </xf>
    <xf numFmtId="0" fontId="63" fillId="0" borderId="0" xfId="68" applyFont="1" applyFill="1" applyAlignment="1" applyProtection="1">
      <alignment vertical="center" wrapText="1"/>
    </xf>
    <xf numFmtId="0" fontId="63" fillId="6" borderId="0" xfId="68" applyFont="1" applyFill="1" applyBorder="1" applyAlignment="1" applyProtection="1">
      <alignment vertical="center" wrapText="1"/>
    </xf>
    <xf numFmtId="0" fontId="63" fillId="6" borderId="0" xfId="68" applyFont="1" applyFill="1" applyBorder="1" applyAlignment="1" applyProtection="1">
      <alignment horizontal="right" vertical="center"/>
    </xf>
    <xf numFmtId="0" fontId="63" fillId="6" borderId="0" xfId="68" applyFont="1" applyFill="1" applyBorder="1" applyAlignment="1" applyProtection="1">
      <alignment horizontal="right" vertical="center" wrapText="1"/>
    </xf>
    <xf numFmtId="4" fontId="63" fillId="0" borderId="0" xfId="39" applyFont="1" applyFill="1" applyBorder="1" applyAlignment="1" applyProtection="1">
      <alignment horizontal="right" vertical="center" wrapText="1"/>
    </xf>
    <xf numFmtId="0" fontId="63" fillId="0" borderId="0" xfId="64" applyFont="1" applyFill="1" applyBorder="1" applyAlignment="1" applyProtection="1">
      <alignment horizontal="left" vertical="center" wrapText="1" indent="1"/>
    </xf>
    <xf numFmtId="0" fontId="64" fillId="6" borderId="0" xfId="68" applyFont="1" applyFill="1" applyBorder="1" applyAlignment="1" applyProtection="1">
      <alignment horizontal="center" vertical="center" wrapText="1"/>
    </xf>
    <xf numFmtId="0" fontId="32" fillId="6" borderId="0" xfId="68" applyFont="1" applyFill="1" applyBorder="1" applyAlignment="1" applyProtection="1">
      <alignment horizontal="center" vertical="center" wrapText="1"/>
    </xf>
    <xf numFmtId="0" fontId="5" fillId="0" borderId="0" xfId="68" applyFont="1" applyFill="1" applyBorder="1" applyAlignment="1" applyProtection="1">
      <alignment vertical="center" wrapText="1"/>
    </xf>
    <xf numFmtId="0" fontId="39" fillId="0" borderId="6" xfId="68" applyFont="1" applyFill="1" applyBorder="1" applyAlignment="1" applyProtection="1">
      <alignment horizontal="center" vertical="center" wrapText="1"/>
    </xf>
    <xf numFmtId="0" fontId="37" fillId="12" borderId="15" xfId="68" applyFont="1" applyFill="1" applyBorder="1" applyAlignment="1" applyProtection="1">
      <alignment vertical="center" wrapText="1"/>
    </xf>
    <xf numFmtId="49" fontId="7" fillId="12" borderId="7" xfId="0" applyFont="1" applyFill="1" applyBorder="1" applyAlignment="1" applyProtection="1">
      <alignment horizontal="center" vertical="center"/>
    </xf>
    <xf numFmtId="49" fontId="31" fillId="12" borderId="7" xfId="0" applyFont="1" applyFill="1" applyBorder="1" applyAlignment="1" applyProtection="1">
      <alignment horizontal="left" vertical="center" indent="1"/>
    </xf>
    <xf numFmtId="49" fontId="31" fillId="12" borderId="17" xfId="0" applyFont="1" applyFill="1" applyBorder="1" applyAlignment="1" applyProtection="1">
      <alignment horizontal="left" vertical="center" indent="1"/>
    </xf>
    <xf numFmtId="49" fontId="7" fillId="12" borderId="15" xfId="0" applyFont="1" applyFill="1" applyBorder="1" applyAlignment="1" applyProtection="1">
      <alignment horizontal="center" vertical="center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0" fontId="65" fillId="0" borderId="0" xfId="68" applyFont="1" applyFill="1" applyAlignment="1" applyProtection="1">
      <alignment vertical="center" wrapText="1"/>
    </xf>
    <xf numFmtId="49" fontId="31" fillId="12" borderId="7" xfId="0" applyFont="1" applyFill="1" applyBorder="1" applyAlignment="1" applyProtection="1">
      <alignment vertical="center"/>
    </xf>
    <xf numFmtId="49" fontId="31" fillId="12" borderId="17" xfId="0" applyFont="1" applyFill="1" applyBorder="1" applyAlignment="1" applyProtection="1">
      <alignment vertical="center"/>
    </xf>
    <xf numFmtId="49" fontId="78" fillId="11" borderId="6" xfId="31" applyNumberFormat="1" applyFill="1" applyBorder="1" applyAlignment="1" applyProtection="1">
      <alignment horizontal="left" vertical="center" wrapText="1"/>
      <protection locked="0"/>
    </xf>
    <xf numFmtId="49" fontId="85" fillId="0" borderId="0" xfId="68" applyNumberFormat="1" applyFont="1" applyFill="1" applyAlignment="1" applyProtection="1">
      <alignment vertical="center" wrapText="1"/>
    </xf>
    <xf numFmtId="0" fontId="85" fillId="0" borderId="0" xfId="68" applyFont="1" applyFill="1" applyAlignment="1" applyProtection="1">
      <alignment vertical="center" wrapText="1"/>
    </xf>
    <xf numFmtId="0" fontId="67" fillId="0" borderId="0" xfId="68" applyFont="1" applyFill="1" applyAlignment="1" applyProtection="1">
      <alignment vertical="center" wrapText="1"/>
    </xf>
    <xf numFmtId="0" fontId="85" fillId="0" borderId="0" xfId="55" applyNumberFormat="1" applyFont="1" applyFill="1" applyBorder="1" applyAlignment="1">
      <alignment vertical="center"/>
    </xf>
    <xf numFmtId="0" fontId="44" fillId="0" borderId="0" xfId="55" applyNumberFormat="1" applyFill="1" applyBorder="1" applyAlignment="1">
      <alignment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9" fontId="86" fillId="6" borderId="0" xfId="38" applyNumberFormat="1" applyFont="1" applyFill="1" applyBorder="1" applyAlignment="1" applyProtection="1">
      <alignment horizontal="center" vertical="center" wrapText="1"/>
    </xf>
    <xf numFmtId="0" fontId="86" fillId="0" borderId="0" xfId="57" applyNumberFormat="1" applyFont="1" applyFill="1" applyBorder="1" applyAlignment="1" applyProtection="1">
      <alignment horizontal="center" vertical="center" wrapText="1"/>
    </xf>
    <xf numFmtId="0" fontId="86" fillId="0" borderId="0" xfId="67" applyNumberFormat="1" applyFont="1" applyFill="1" applyBorder="1" applyAlignment="1" applyProtection="1">
      <alignment horizontal="center" vertical="center" wrapText="1"/>
    </xf>
    <xf numFmtId="0" fontId="86" fillId="0" borderId="0" xfId="55" applyNumberFormat="1" applyFont="1" applyFill="1" applyBorder="1" applyAlignment="1">
      <alignment horizontal="center" vertical="center"/>
    </xf>
    <xf numFmtId="0" fontId="5" fillId="0" borderId="6" xfId="68" applyNumberFormat="1" applyFont="1" applyFill="1" applyBorder="1" applyAlignment="1" applyProtection="1">
      <alignment horizontal="center" vertical="center" wrapText="1"/>
    </xf>
    <xf numFmtId="0" fontId="5" fillId="0" borderId="6" xfId="68" applyNumberFormat="1" applyFont="1" applyFill="1" applyBorder="1" applyAlignment="1" applyProtection="1">
      <alignment vertical="center" wrapText="1"/>
    </xf>
    <xf numFmtId="0" fontId="87" fillId="0" borderId="0" xfId="55" applyNumberFormat="1" applyFont="1" applyFill="1" applyBorder="1" applyAlignment="1">
      <alignment vertical="center"/>
    </xf>
    <xf numFmtId="0" fontId="5" fillId="0" borderId="6" xfId="57" applyFont="1" applyFill="1" applyBorder="1" applyAlignment="1" applyProtection="1">
      <alignment horizontal="left" vertical="center" wrapText="1" indent="3"/>
    </xf>
    <xf numFmtId="0" fontId="5" fillId="0" borderId="6" xfId="57" applyFont="1" applyFill="1" applyBorder="1" applyAlignment="1" applyProtection="1">
      <alignment horizontal="left" vertical="center" wrapText="1" indent="4"/>
    </xf>
    <xf numFmtId="49" fontId="5" fillId="12" borderId="15" xfId="68" applyNumberFormat="1" applyFont="1" applyFill="1" applyBorder="1" applyAlignment="1" applyProtection="1">
      <alignment horizontal="center" vertical="center" wrapText="1"/>
    </xf>
    <xf numFmtId="0" fontId="5" fillId="12" borderId="7" xfId="67" applyNumberFormat="1" applyFont="1" applyFill="1" applyBorder="1" applyAlignment="1" applyProtection="1">
      <alignment horizontal="left" vertical="center" wrapText="1"/>
    </xf>
    <xf numFmtId="49" fontId="5" fillId="12" borderId="17" xfId="68" applyNumberFormat="1" applyFont="1" applyFill="1" applyBorder="1" applyAlignment="1" applyProtection="1">
      <alignment vertical="center" wrapText="1"/>
    </xf>
    <xf numFmtId="0" fontId="85" fillId="0" borderId="0" xfId="55" applyNumberFormat="1" applyFont="1" applyFill="1" applyBorder="1" applyAlignment="1" applyProtection="1">
      <alignment vertical="center"/>
    </xf>
    <xf numFmtId="0" fontId="44" fillId="0" borderId="0" xfId="55" applyNumberFormat="1" applyFill="1" applyBorder="1" applyAlignment="1" applyProtection="1">
      <alignment vertical="center"/>
    </xf>
    <xf numFmtId="49" fontId="5" fillId="0" borderId="0" xfId="68" applyNumberFormat="1" applyFont="1" applyFill="1" applyBorder="1" applyAlignment="1" applyProtection="1">
      <alignment horizontal="center" vertical="center" wrapText="1"/>
    </xf>
    <xf numFmtId="49" fontId="5" fillId="0" borderId="0" xfId="68" applyNumberFormat="1" applyFont="1" applyFill="1" applyBorder="1" applyAlignment="1" applyProtection="1">
      <alignment vertical="center" wrapText="1"/>
    </xf>
    <xf numFmtId="49" fontId="10" fillId="0" borderId="0" xfId="53" applyFont="1" applyBorder="1" applyProtection="1">
      <alignment vertical="top"/>
    </xf>
    <xf numFmtId="49" fontId="5" fillId="0" borderId="0" xfId="53" applyFont="1" applyBorder="1" applyProtection="1">
      <alignment vertical="top"/>
    </xf>
    <xf numFmtId="49" fontId="39" fillId="0" borderId="0" xfId="53" applyFont="1" applyBorder="1" applyAlignment="1" applyProtection="1">
      <alignment horizontal="center" vertical="center"/>
    </xf>
    <xf numFmtId="49" fontId="5" fillId="0" borderId="0" xfId="53" applyBorder="1" applyProtection="1">
      <alignment vertical="top"/>
    </xf>
    <xf numFmtId="0" fontId="5" fillId="6" borderId="0" xfId="53" applyNumberFormat="1" applyFont="1" applyFill="1" applyBorder="1" applyAlignment="1" applyProtection="1"/>
    <xf numFmtId="0" fontId="35" fillId="6" borderId="0" xfId="53" applyNumberFormat="1" applyFont="1" applyFill="1" applyBorder="1" applyAlignment="1" applyProtection="1">
      <alignment horizontal="center" vertical="center" wrapText="1"/>
    </xf>
    <xf numFmtId="0" fontId="10" fillId="6" borderId="0" xfId="53" applyNumberFormat="1" applyFont="1" applyFill="1" applyBorder="1" applyAlignment="1" applyProtection="1"/>
    <xf numFmtId="49" fontId="5" fillId="0" borderId="6" xfId="58" applyNumberFormat="1" applyFont="1" applyFill="1" applyBorder="1" applyAlignment="1" applyProtection="1">
      <alignment horizontal="center" vertical="center" wrapText="1"/>
    </xf>
    <xf numFmtId="49" fontId="5" fillId="11" borderId="6" xfId="67" applyNumberFormat="1" applyFont="1" applyFill="1" applyBorder="1" applyAlignment="1" applyProtection="1">
      <alignment horizontal="left" vertical="center" wrapText="1"/>
      <protection locked="0"/>
    </xf>
    <xf numFmtId="49" fontId="78" fillId="11" borderId="6" xfId="35" applyNumberFormat="1" applyFill="1" applyBorder="1" applyAlignment="1" applyProtection="1">
      <alignment horizontal="left" vertical="center" wrapText="1"/>
      <protection locked="0"/>
    </xf>
    <xf numFmtId="0" fontId="5" fillId="12" borderId="15" xfId="68" applyFont="1" applyFill="1" applyBorder="1" applyAlignment="1" applyProtection="1">
      <alignment vertical="center" wrapText="1"/>
    </xf>
    <xf numFmtId="49" fontId="56" fillId="12" borderId="7" xfId="53" applyFont="1" applyFill="1" applyBorder="1" applyAlignment="1" applyProtection="1">
      <alignment horizontal="left" vertical="center"/>
    </xf>
    <xf numFmtId="49" fontId="29" fillId="12" borderId="7" xfId="53" applyFont="1" applyFill="1" applyBorder="1" applyAlignment="1" applyProtection="1">
      <alignment horizontal="center" vertical="top"/>
    </xf>
    <xf numFmtId="49" fontId="29" fillId="12" borderId="17" xfId="53" applyFont="1" applyFill="1" applyBorder="1" applyAlignment="1" applyProtection="1">
      <alignment horizontal="center" vertical="top"/>
    </xf>
    <xf numFmtId="0" fontId="5" fillId="6" borderId="24" xfId="61" applyFont="1" applyFill="1" applyBorder="1" applyAlignment="1" applyProtection="1">
      <alignment horizontal="center" vertical="center"/>
    </xf>
    <xf numFmtId="49" fontId="5" fillId="0" borderId="24" xfId="61" applyNumberFormat="1" applyFont="1" applyFill="1" applyBorder="1" applyAlignment="1" applyProtection="1">
      <alignment horizontal="left" vertical="center" wrapText="1"/>
    </xf>
    <xf numFmtId="49" fontId="7" fillId="12" borderId="15" xfId="53" applyFont="1" applyFill="1" applyBorder="1" applyAlignment="1" applyProtection="1">
      <alignment horizontal="center" vertical="center"/>
    </xf>
    <xf numFmtId="49" fontId="56" fillId="12" borderId="17" xfId="53" applyFont="1" applyFill="1" applyBorder="1" applyAlignment="1" applyProtection="1">
      <alignment horizontal="left" vertical="center"/>
    </xf>
    <xf numFmtId="49" fontId="8" fillId="0" borderId="0" xfId="53" applyFont="1" applyBorder="1" applyAlignment="1" applyProtection="1">
      <alignment horizontal="right" vertical="top"/>
    </xf>
    <xf numFmtId="49" fontId="8" fillId="0" borderId="0" xfId="53" applyFont="1" applyAlignment="1">
      <alignment vertical="top"/>
    </xf>
    <xf numFmtId="0" fontId="5" fillId="0" borderId="6" xfId="55" applyNumberFormat="1" applyFont="1" applyFill="1" applyBorder="1" applyAlignment="1">
      <alignment horizontal="center" vertical="center"/>
    </xf>
    <xf numFmtId="49" fontId="5" fillId="0" borderId="0" xfId="66" applyNumberFormat="1" applyFont="1" applyFill="1" applyBorder="1" applyAlignment="1" applyProtection="1">
      <alignment horizontal="center" vertical="center" wrapText="1"/>
    </xf>
    <xf numFmtId="0" fontId="7" fillId="9" borderId="25" xfId="67" applyFont="1" applyFill="1" applyBorder="1" applyAlignment="1" applyProtection="1">
      <alignment horizontal="center" vertical="center" wrapText="1"/>
    </xf>
    <xf numFmtId="0" fontId="5" fillId="0" borderId="17" xfId="67" applyFont="1" applyBorder="1" applyAlignment="1" applyProtection="1">
      <alignment horizontal="left" vertical="center"/>
    </xf>
    <xf numFmtId="49" fontId="0" fillId="9" borderId="6" xfId="0" applyNumberFormat="1" applyFont="1" applyFill="1" applyBorder="1" applyAlignment="1" applyProtection="1">
      <alignment horizontal="center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14" fontId="66" fillId="6" borderId="0" xfId="66" applyNumberFormat="1" applyFont="1" applyFill="1" applyBorder="1" applyAlignment="1" applyProtection="1">
      <alignment horizontal="center" vertical="center" wrapText="1"/>
    </xf>
    <xf numFmtId="0" fontId="66" fillId="0" borderId="0" xfId="66" applyFont="1" applyFill="1" applyAlignment="1" applyProtection="1">
      <alignment horizontal="left" vertical="center" wrapText="1"/>
    </xf>
    <xf numFmtId="0" fontId="68" fillId="0" borderId="0" xfId="66" applyFont="1" applyAlignment="1" applyProtection="1">
      <alignment vertical="center" wrapText="1"/>
    </xf>
    <xf numFmtId="0" fontId="66" fillId="6" borderId="0" xfId="66" applyNumberFormat="1" applyFont="1" applyFill="1" applyBorder="1" applyAlignment="1" applyProtection="1">
      <alignment horizontal="center" vertical="center" wrapText="1"/>
    </xf>
    <xf numFmtId="0" fontId="69" fillId="6" borderId="0" xfId="66" applyFont="1" applyFill="1" applyBorder="1" applyAlignment="1" applyProtection="1">
      <alignment horizontal="right" vertical="center" wrapText="1" indent="1"/>
    </xf>
    <xf numFmtId="0" fontId="69" fillId="6" borderId="0" xfId="66" applyFont="1" applyFill="1" applyBorder="1" applyAlignment="1" applyProtection="1">
      <alignment horizontal="center" vertical="center" wrapText="1"/>
    </xf>
    <xf numFmtId="0" fontId="69" fillId="0" borderId="0" xfId="66" applyFont="1" applyAlignment="1" applyProtection="1">
      <alignment vertical="center" wrapText="1"/>
    </xf>
    <xf numFmtId="0" fontId="85" fillId="0" borderId="0" xfId="66" applyFont="1" applyAlignment="1" applyProtection="1">
      <alignment horizontal="center" vertical="center" wrapText="1"/>
    </xf>
    <xf numFmtId="0" fontId="66" fillId="0" borderId="0" xfId="66" applyFont="1" applyFill="1" applyAlignment="1" applyProtection="1">
      <alignment vertical="center" wrapText="1"/>
    </xf>
    <xf numFmtId="0" fontId="69" fillId="6" borderId="0" xfId="66" applyFont="1" applyFill="1" applyBorder="1" applyAlignment="1" applyProtection="1">
      <alignment vertical="center" wrapText="1"/>
    </xf>
    <xf numFmtId="0" fontId="70" fillId="6" borderId="0" xfId="66" applyFont="1" applyFill="1" applyBorder="1" applyAlignment="1" applyProtection="1">
      <alignment vertical="center" wrapText="1"/>
    </xf>
    <xf numFmtId="0" fontId="65" fillId="6" borderId="0" xfId="66" applyFont="1" applyFill="1" applyBorder="1" applyAlignment="1" applyProtection="1">
      <alignment vertical="center" wrapText="1"/>
    </xf>
    <xf numFmtId="0" fontId="65" fillId="6" borderId="0" xfId="66" applyFont="1" applyFill="1" applyBorder="1" applyAlignment="1" applyProtection="1">
      <alignment horizontal="center" vertical="center" wrapText="1"/>
    </xf>
    <xf numFmtId="14" fontId="65" fillId="6" borderId="0" xfId="66" applyNumberFormat="1" applyFont="1" applyFill="1" applyBorder="1" applyAlignment="1" applyProtection="1">
      <alignment horizontal="center" vertical="center" wrapText="1"/>
    </xf>
    <xf numFmtId="0" fontId="71" fillId="0" borderId="0" xfId="66" applyFont="1" applyFill="1" applyBorder="1" applyAlignment="1" applyProtection="1">
      <alignment vertical="center" wrapText="1"/>
    </xf>
    <xf numFmtId="0" fontId="71" fillId="0" borderId="0" xfId="66" applyFont="1" applyFill="1" applyAlignment="1" applyProtection="1">
      <alignment horizontal="left" vertical="center" wrapText="1"/>
    </xf>
    <xf numFmtId="0" fontId="72" fillId="0" borderId="0" xfId="66" applyFont="1" applyAlignment="1" applyProtection="1">
      <alignment vertical="center" wrapText="1"/>
    </xf>
    <xf numFmtId="0" fontId="73" fillId="6" borderId="0" xfId="66" applyFont="1" applyFill="1" applyBorder="1" applyAlignment="1" applyProtection="1">
      <alignment vertical="center" wrapText="1"/>
    </xf>
    <xf numFmtId="0" fontId="73" fillId="0" borderId="0" xfId="66" applyFont="1" applyAlignment="1" applyProtection="1">
      <alignment vertical="center" wrapText="1"/>
    </xf>
    <xf numFmtId="0" fontId="73" fillId="6" borderId="0" xfId="66" applyFont="1" applyFill="1" applyBorder="1" applyAlignment="1" applyProtection="1">
      <alignment horizontal="center" vertical="center" wrapText="1"/>
    </xf>
    <xf numFmtId="0" fontId="88" fillId="0" borderId="0" xfId="66" applyFont="1" applyAlignment="1" applyProtection="1">
      <alignment horizontal="center" vertical="center" wrapText="1"/>
    </xf>
    <xf numFmtId="49" fontId="71" fillId="0" borderId="0" xfId="66" applyNumberFormat="1" applyFont="1" applyFill="1" applyBorder="1" applyAlignment="1" applyProtection="1">
      <alignment horizontal="left" vertical="center" wrapText="1"/>
    </xf>
    <xf numFmtId="49" fontId="73" fillId="6" borderId="0" xfId="66" applyNumberFormat="1" applyFont="1" applyFill="1" applyBorder="1" applyAlignment="1" applyProtection="1">
      <alignment horizontal="center" vertical="center" wrapText="1"/>
    </xf>
    <xf numFmtId="49" fontId="73" fillId="6" borderId="0" xfId="66" applyNumberFormat="1" applyFont="1" applyFill="1" applyBorder="1" applyAlignment="1" applyProtection="1">
      <alignment horizontal="right" vertical="center" wrapText="1" indent="1"/>
    </xf>
    <xf numFmtId="14" fontId="71" fillId="6" borderId="0" xfId="66" applyNumberFormat="1" applyFont="1" applyFill="1" applyBorder="1" applyAlignment="1" applyProtection="1">
      <alignment horizontal="center" vertical="center" wrapText="1"/>
    </xf>
    <xf numFmtId="0" fontId="71" fillId="6" borderId="0" xfId="66" applyNumberFormat="1" applyFont="1" applyFill="1" applyBorder="1" applyAlignment="1" applyProtection="1">
      <alignment horizontal="center" vertical="center" wrapText="1"/>
    </xf>
    <xf numFmtId="0" fontId="73" fillId="6" borderId="0" xfId="66" applyFont="1" applyFill="1" applyBorder="1" applyAlignment="1" applyProtection="1">
      <alignment horizontal="right" vertical="center" wrapText="1" indent="1"/>
    </xf>
    <xf numFmtId="0" fontId="71" fillId="0" borderId="0" xfId="66" applyFont="1" applyFill="1" applyAlignment="1" applyProtection="1">
      <alignment vertical="center" wrapText="1"/>
    </xf>
    <xf numFmtId="0" fontId="74" fillId="6" borderId="0" xfId="66" applyFont="1" applyFill="1" applyBorder="1" applyAlignment="1" applyProtection="1">
      <alignment horizontal="center" vertical="center" wrapText="1"/>
    </xf>
    <xf numFmtId="0" fontId="75" fillId="6" borderId="0" xfId="66" applyFont="1" applyFill="1" applyBorder="1" applyAlignment="1" applyProtection="1">
      <alignment vertical="center" wrapText="1"/>
    </xf>
    <xf numFmtId="0" fontId="66" fillId="0" borderId="0" xfId="66" applyFont="1" applyFill="1" applyBorder="1" applyAlignment="1" applyProtection="1">
      <alignment vertical="center" wrapText="1"/>
    </xf>
    <xf numFmtId="49" fontId="5" fillId="10" borderId="6" xfId="67" applyNumberFormat="1" applyFont="1" applyFill="1" applyBorder="1" applyAlignment="1" applyProtection="1">
      <alignment horizontal="left" vertical="center" wrapText="1"/>
    </xf>
    <xf numFmtId="0" fontId="0" fillId="8" borderId="6" xfId="66" applyFont="1" applyFill="1" applyBorder="1" applyAlignment="1" applyProtection="1">
      <alignment horizontal="left" vertical="center" indent="1"/>
    </xf>
    <xf numFmtId="0" fontId="73" fillId="6" borderId="0" xfId="66" applyNumberFormat="1" applyFont="1" applyFill="1" applyBorder="1" applyAlignment="1" applyProtection="1">
      <alignment horizontal="left" vertical="center" wrapText="1" indent="1"/>
    </xf>
    <xf numFmtId="49" fontId="5" fillId="10" borderId="6" xfId="67" applyNumberFormat="1" applyFont="1" applyFill="1" applyBorder="1" applyAlignment="1" applyProtection="1">
      <alignment horizontal="left" vertical="center" wrapText="1" indent="1"/>
    </xf>
    <xf numFmtId="0" fontId="5" fillId="11" borderId="6" xfId="66" applyNumberFormat="1" applyFont="1" applyFill="1" applyBorder="1" applyAlignment="1" applyProtection="1">
      <alignment horizontal="left" vertical="center" wrapText="1" indent="1"/>
      <protection locked="0"/>
    </xf>
    <xf numFmtId="14" fontId="69" fillId="0" borderId="0" xfId="67" applyNumberFormat="1" applyFont="1" applyFill="1" applyBorder="1" applyAlignment="1" applyProtection="1">
      <alignment horizontal="left" vertical="center" wrapText="1" indent="1"/>
    </xf>
    <xf numFmtId="0" fontId="69" fillId="0" borderId="0" xfId="66" applyNumberFormat="1" applyFont="1" applyFill="1" applyBorder="1" applyAlignment="1" applyProtection="1">
      <alignment horizontal="left" vertical="center" wrapText="1" indent="1"/>
    </xf>
    <xf numFmtId="49" fontId="69" fillId="0" borderId="0" xfId="66" applyNumberFormat="1" applyFont="1" applyFill="1" applyBorder="1" applyAlignment="1" applyProtection="1">
      <alignment horizontal="left" vertical="center" wrapText="1" indent="1"/>
    </xf>
    <xf numFmtId="0" fontId="69" fillId="6" borderId="0" xfId="66" applyNumberFormat="1" applyFont="1" applyFill="1" applyBorder="1" applyAlignment="1" applyProtection="1">
      <alignment horizontal="left" vertical="center" wrapText="1" indent="1"/>
    </xf>
    <xf numFmtId="0" fontId="69" fillId="0" borderId="0" xfId="67" applyNumberFormat="1" applyFont="1" applyFill="1" applyBorder="1" applyAlignment="1" applyProtection="1">
      <alignment horizontal="left" vertical="center" wrapText="1" indent="1"/>
    </xf>
    <xf numFmtId="0" fontId="69" fillId="6" borderId="0" xfId="66" applyFont="1" applyFill="1" applyBorder="1" applyAlignment="1" applyProtection="1">
      <alignment horizontal="left" vertical="center" wrapText="1" indent="1"/>
    </xf>
    <xf numFmtId="0" fontId="5" fillId="6" borderId="0" xfId="66" applyNumberFormat="1" applyFont="1" applyFill="1" applyBorder="1" applyAlignment="1" applyProtection="1">
      <alignment horizontal="left" vertical="center" wrapText="1" indent="1"/>
    </xf>
    <xf numFmtId="49" fontId="5" fillId="8" borderId="6" xfId="66" applyNumberFormat="1" applyFont="1" applyFill="1" applyBorder="1" applyAlignment="1" applyProtection="1">
      <alignment horizontal="left" vertical="center" wrapText="1" indent="1"/>
    </xf>
    <xf numFmtId="49" fontId="73" fillId="0" borderId="23" xfId="66" applyNumberFormat="1" applyFont="1" applyFill="1" applyBorder="1" applyAlignment="1" applyProtection="1">
      <alignment horizontal="left" vertical="center" wrapText="1" indent="1"/>
    </xf>
    <xf numFmtId="0" fontId="23" fillId="0" borderId="0" xfId="66" applyNumberFormat="1" applyFont="1" applyFill="1" applyBorder="1" applyAlignment="1" applyProtection="1">
      <alignment horizontal="left" vertical="top" wrapText="1" indent="1"/>
    </xf>
    <xf numFmtId="0" fontId="73" fillId="6" borderId="0" xfId="66" applyFont="1" applyFill="1" applyBorder="1" applyAlignment="1" applyProtection="1">
      <alignment horizontal="left" vertical="center" wrapText="1" indent="1"/>
    </xf>
    <xf numFmtId="0" fontId="5" fillId="6" borderId="0" xfId="65" applyFont="1" applyFill="1" applyBorder="1" applyAlignment="1" applyProtection="1">
      <alignment horizontal="center" vertical="top" wrapText="1"/>
    </xf>
    <xf numFmtId="0" fontId="0" fillId="8" borderId="6" xfId="65" applyNumberFormat="1" applyFont="1" applyFill="1" applyBorder="1" applyAlignment="1" applyProtection="1">
      <alignment horizontal="left" vertical="center" wrapText="1"/>
    </xf>
    <xf numFmtId="49" fontId="0" fillId="11" borderId="6" xfId="65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67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65" applyFont="1" applyFill="1" applyBorder="1" applyAlignment="1" applyProtection="1">
      <alignment vertical="top" wrapText="1"/>
    </xf>
    <xf numFmtId="0" fontId="44" fillId="0" borderId="0" xfId="49" applyNumberFormat="1">
      <alignment vertical="top"/>
    </xf>
    <xf numFmtId="49" fontId="44" fillId="0" borderId="0" xfId="49">
      <alignment vertical="top"/>
    </xf>
    <xf numFmtId="0" fontId="65" fillId="0" borderId="0" xfId="65" applyFont="1" applyFill="1" applyBorder="1" applyAlignment="1" applyProtection="1">
      <alignment vertical="center"/>
    </xf>
    <xf numFmtId="0" fontId="65" fillId="0" borderId="0" xfId="37" applyFont="1" applyFill="1" applyBorder="1" applyAlignment="1" applyProtection="1">
      <alignment horizontal="center" vertical="center" wrapText="1"/>
    </xf>
    <xf numFmtId="0" fontId="65" fillId="0" borderId="0" xfId="61" applyFont="1" applyProtection="1"/>
    <xf numFmtId="49" fontId="56" fillId="15" borderId="36" xfId="0" applyFont="1" applyFill="1" applyBorder="1" applyAlignment="1" applyProtection="1">
      <alignment horizontal="left" vertical="center"/>
    </xf>
    <xf numFmtId="0" fontId="18" fillId="0" borderId="0" xfId="37" applyFont="1" applyFill="1" applyBorder="1" applyAlignment="1" applyProtection="1">
      <alignment vertical="center" wrapText="1"/>
    </xf>
    <xf numFmtId="0" fontId="65" fillId="0" borderId="0" xfId="37" applyFont="1" applyFill="1" applyBorder="1" applyAlignment="1" applyProtection="1">
      <alignment vertical="center" wrapText="1"/>
    </xf>
    <xf numFmtId="0" fontId="65" fillId="0" borderId="0" xfId="61" applyFont="1"/>
    <xf numFmtId="0" fontId="63" fillId="0" borderId="0" xfId="61" applyFont="1"/>
    <xf numFmtId="0" fontId="5" fillId="0" borderId="6" xfId="68" applyFont="1" applyFill="1" applyBorder="1" applyAlignment="1" applyProtection="1">
      <alignment horizontal="center" vertical="center" wrapText="1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0" fontId="5" fillId="6" borderId="8" xfId="65" applyFont="1" applyFill="1" applyBorder="1" applyAlignment="1" applyProtection="1">
      <alignment vertical="center" wrapText="1"/>
    </xf>
    <xf numFmtId="0" fontId="37" fillId="0" borderId="6" xfId="68" applyFont="1" applyFill="1" applyBorder="1" applyAlignment="1" applyProtection="1">
      <alignment vertical="center" wrapText="1"/>
    </xf>
    <xf numFmtId="49" fontId="32" fillId="6" borderId="7" xfId="38" applyNumberFormat="1" applyFont="1" applyFill="1" applyBorder="1" applyAlignment="1" applyProtection="1">
      <alignment horizontal="center" vertical="center" wrapText="1"/>
    </xf>
    <xf numFmtId="0" fontId="39" fillId="12" borderId="15" xfId="68" applyFont="1" applyFill="1" applyBorder="1" applyAlignment="1" applyProtection="1">
      <alignment horizontal="center" vertical="center" wrapText="1"/>
    </xf>
    <xf numFmtId="0" fontId="5" fillId="12" borderId="7" xfId="68" applyFont="1" applyFill="1" applyBorder="1" applyAlignment="1" applyProtection="1">
      <alignment horizontal="center" vertical="center" wrapText="1"/>
    </xf>
    <xf numFmtId="14" fontId="5" fillId="12" borderId="7" xfId="67" applyNumberFormat="1" applyFont="1" applyFill="1" applyBorder="1" applyAlignment="1" applyProtection="1">
      <alignment horizontal="center" vertical="center" wrapText="1"/>
    </xf>
    <xf numFmtId="49" fontId="5" fillId="12" borderId="7" xfId="68" applyNumberFormat="1" applyFont="1" applyFill="1" applyBorder="1" applyAlignment="1" applyProtection="1">
      <alignment horizontal="center" vertical="center" wrapText="1"/>
    </xf>
    <xf numFmtId="14" fontId="48" fillId="12" borderId="7" xfId="67" applyNumberFormat="1" applyFont="1" applyFill="1" applyBorder="1" applyAlignment="1" applyProtection="1">
      <alignment horizontal="center" vertical="center" wrapText="1"/>
    </xf>
    <xf numFmtId="49" fontId="78" fillId="12" borderId="7" xfId="31" applyNumberFormat="1" applyFill="1" applyBorder="1" applyAlignment="1" applyProtection="1">
      <alignment horizontal="left" vertical="center" wrapText="1"/>
    </xf>
    <xf numFmtId="49" fontId="0" fillId="12" borderId="17" xfId="68" applyNumberFormat="1" applyFont="1" applyFill="1" applyBorder="1" applyAlignment="1" applyProtection="1">
      <alignment horizontal="center" vertical="center" wrapText="1"/>
    </xf>
    <xf numFmtId="0" fontId="5" fillId="0" borderId="6" xfId="67" applyNumberFormat="1" applyFont="1" applyFill="1" applyBorder="1" applyAlignment="1" applyProtection="1">
      <alignment horizontal="left" vertical="center" wrapText="1"/>
    </xf>
    <xf numFmtId="49" fontId="7" fillId="12" borderId="17" xfId="0" applyFont="1" applyFill="1" applyBorder="1" applyAlignment="1" applyProtection="1">
      <alignment horizontal="center" vertical="center"/>
    </xf>
    <xf numFmtId="0" fontId="85" fillId="0" borderId="0" xfId="68" applyFont="1" applyFill="1" applyAlignment="1" applyProtection="1">
      <alignment horizontal="center" vertical="center" wrapText="1"/>
    </xf>
    <xf numFmtId="14" fontId="5" fillId="8" borderId="6" xfId="67" applyNumberFormat="1" applyFont="1" applyFill="1" applyBorder="1" applyAlignment="1" applyProtection="1">
      <alignment horizontal="left" vertical="center" wrapText="1"/>
    </xf>
    <xf numFmtId="49" fontId="5" fillId="8" borderId="6" xfId="68" applyNumberFormat="1" applyFont="1" applyFill="1" applyBorder="1" applyAlignment="1" applyProtection="1">
      <alignment horizontal="left" vertical="center" wrapText="1"/>
    </xf>
    <xf numFmtId="0" fontId="62" fillId="0" borderId="0" xfId="66" applyFont="1" applyFill="1" applyAlignment="1" applyProtection="1">
      <alignment vertical="center" wrapText="1"/>
    </xf>
    <xf numFmtId="0" fontId="62" fillId="0" borderId="0" xfId="66" applyFont="1" applyFill="1" applyAlignment="1" applyProtection="1">
      <alignment horizontal="left" vertical="center" wrapText="1"/>
    </xf>
    <xf numFmtId="0" fontId="76" fillId="0" borderId="0" xfId="66" applyFont="1" applyAlignment="1" applyProtection="1">
      <alignment vertical="center" wrapText="1"/>
    </xf>
    <xf numFmtId="0" fontId="63" fillId="6" borderId="0" xfId="66" applyFont="1" applyFill="1" applyBorder="1" applyAlignment="1" applyProtection="1">
      <alignment vertical="center" wrapText="1"/>
    </xf>
    <xf numFmtId="0" fontId="63" fillId="6" borderId="0" xfId="66" applyFont="1" applyFill="1" applyBorder="1" applyAlignment="1" applyProtection="1">
      <alignment horizontal="right" vertical="center" wrapText="1" indent="1"/>
    </xf>
    <xf numFmtId="49" fontId="63" fillId="0" borderId="0" xfId="67" applyNumberFormat="1" applyFont="1" applyFill="1" applyBorder="1" applyAlignment="1" applyProtection="1">
      <alignment horizontal="left" vertical="center" wrapText="1" indent="1"/>
    </xf>
    <xf numFmtId="0" fontId="63" fillId="0" borderId="0" xfId="66" applyFont="1" applyAlignment="1" applyProtection="1">
      <alignment vertical="center" wrapText="1"/>
    </xf>
    <xf numFmtId="0" fontId="89" fillId="0" borderId="0" xfId="66" applyFont="1" applyAlignment="1" applyProtection="1">
      <alignment horizontal="center" vertical="center" wrapText="1"/>
    </xf>
    <xf numFmtId="0" fontId="63" fillId="0" borderId="0" xfId="66" applyFont="1" applyFill="1" applyBorder="1" applyAlignment="1" applyProtection="1">
      <alignment horizontal="right" vertical="center" wrapText="1" indent="1"/>
    </xf>
    <xf numFmtId="49" fontId="63" fillId="0" borderId="0" xfId="66" applyNumberFormat="1" applyFont="1" applyFill="1" applyBorder="1" applyAlignment="1" applyProtection="1">
      <alignment horizontal="left" vertical="center" wrapText="1" indent="1"/>
    </xf>
    <xf numFmtId="0" fontId="0" fillId="8" borderId="6" xfId="66" applyNumberFormat="1" applyFont="1" applyFill="1" applyBorder="1" applyAlignment="1" applyProtection="1">
      <alignment horizontal="left" vertical="center" wrapText="1" indent="1"/>
    </xf>
    <xf numFmtId="0" fontId="5" fillId="8" borderId="6" xfId="66" applyNumberFormat="1" applyFont="1" applyFill="1" applyBorder="1" applyAlignment="1" applyProtection="1">
      <alignment horizontal="left" vertical="center" wrapText="1" indent="1"/>
    </xf>
    <xf numFmtId="0" fontId="64" fillId="0" borderId="0" xfId="68" applyFont="1" applyFill="1" applyAlignment="1" applyProtection="1">
      <alignment horizontal="center" vertical="center" wrapText="1"/>
    </xf>
    <xf numFmtId="0" fontId="63" fillId="6" borderId="0" xfId="61" applyFont="1" applyFill="1" applyBorder="1" applyProtection="1"/>
    <xf numFmtId="0" fontId="63" fillId="0" borderId="0" xfId="61" applyFont="1" applyProtection="1"/>
    <xf numFmtId="0" fontId="64" fillId="6" borderId="0" xfId="61" applyFont="1" applyFill="1" applyBorder="1" applyAlignment="1" applyProtection="1">
      <alignment horizontal="center" vertical="center"/>
    </xf>
    <xf numFmtId="0" fontId="8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7" fillId="0" borderId="0" xfId="0" applyNumberFormat="1" applyFont="1" applyFill="1" applyBorder="1" applyAlignment="1">
      <alignment vertical="center"/>
    </xf>
    <xf numFmtId="49" fontId="5" fillId="12" borderId="26" xfId="68" applyNumberFormat="1" applyFont="1" applyFill="1" applyBorder="1" applyAlignment="1" applyProtection="1">
      <alignment horizontal="center" vertical="center" wrapText="1"/>
    </xf>
    <xf numFmtId="0" fontId="5" fillId="12" borderId="28" xfId="67" applyNumberFormat="1" applyFont="1" applyFill="1" applyBorder="1" applyAlignment="1" applyProtection="1">
      <alignment horizontal="left" vertical="center" wrapText="1"/>
    </xf>
    <xf numFmtId="49" fontId="56" fillId="12" borderId="7" xfId="0" applyFont="1" applyFill="1" applyBorder="1" applyAlignment="1" applyProtection="1">
      <alignment horizontal="left" vertical="center" indent="2"/>
    </xf>
    <xf numFmtId="0" fontId="0" fillId="6" borderId="15" xfId="65" applyFont="1" applyFill="1" applyBorder="1" applyAlignment="1" applyProtection="1">
      <alignment horizontal="left" vertical="center" wrapText="1" indent="1"/>
    </xf>
    <xf numFmtId="49" fontId="5" fillId="10" borderId="24" xfId="67" applyNumberFormat="1" applyFont="1" applyFill="1" applyBorder="1" applyAlignment="1" applyProtection="1">
      <alignment horizontal="left" vertical="center" wrapText="1"/>
    </xf>
    <xf numFmtId="0" fontId="0" fillId="12" borderId="17" xfId="65" applyFont="1" applyFill="1" applyBorder="1" applyAlignment="1" applyProtection="1">
      <alignment vertical="top" wrapText="1"/>
    </xf>
    <xf numFmtId="0" fontId="90" fillId="6" borderId="0" xfId="65" applyFont="1" applyFill="1" applyBorder="1" applyAlignment="1" applyProtection="1">
      <alignment vertical="center"/>
    </xf>
    <xf numFmtId="0" fontId="85" fillId="0" borderId="0" xfId="0" applyNumberFormat="1" applyFont="1" applyFill="1" applyBorder="1" applyAlignment="1">
      <alignment horizontal="center" vertical="center"/>
    </xf>
    <xf numFmtId="0" fontId="0" fillId="0" borderId="6" xfId="68" applyNumberFormat="1" applyFont="1" applyFill="1" applyBorder="1" applyAlignment="1" applyProtection="1">
      <alignment vertical="center" wrapText="1"/>
    </xf>
    <xf numFmtId="0" fontId="93" fillId="0" borderId="0" xfId="66" applyFont="1" applyFill="1" applyBorder="1" applyAlignment="1" applyProtection="1">
      <alignment horizontal="right" vertical="center" wrapText="1" indent="1"/>
    </xf>
    <xf numFmtId="49" fontId="93" fillId="0" borderId="0" xfId="66" applyNumberFormat="1" applyFont="1" applyFill="1" applyBorder="1" applyAlignment="1" applyProtection="1">
      <alignment horizontal="left" vertical="center" wrapText="1" indent="1"/>
    </xf>
    <xf numFmtId="49" fontId="5" fillId="0" borderId="18" xfId="0" applyNumberFormat="1" applyFont="1" applyBorder="1" applyProtection="1">
      <alignment vertical="top"/>
    </xf>
    <xf numFmtId="49" fontId="0" fillId="0" borderId="18" xfId="0" applyNumberFormat="1" applyFon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/>
    </xf>
    <xf numFmtId="49" fontId="0" fillId="0" borderId="6" xfId="0" applyNumberFormat="1" applyFont="1" applyBorder="1" applyProtection="1">
      <alignment vertical="top"/>
    </xf>
    <xf numFmtId="49" fontId="0" fillId="0" borderId="17" xfId="0" applyNumberFormat="1" applyFont="1" applyBorder="1" applyProtection="1">
      <alignment vertical="top"/>
    </xf>
    <xf numFmtId="49" fontId="0" fillId="0" borderId="6" xfId="0" applyFont="1" applyBorder="1" applyProtection="1">
      <alignment vertical="top"/>
    </xf>
    <xf numFmtId="49" fontId="0" fillId="0" borderId="38" xfId="0" applyNumberFormat="1" applyFont="1" applyBorder="1" applyAlignment="1" applyProtection="1">
      <alignment vertical="top" wrapText="1"/>
    </xf>
    <xf numFmtId="49" fontId="5" fillId="0" borderId="0" xfId="50" applyFont="1">
      <alignment vertical="top"/>
    </xf>
    <xf numFmtId="49" fontId="39" fillId="0" borderId="0" xfId="50" applyFont="1" applyAlignment="1">
      <alignment horizontal="center" vertical="center" wrapText="1"/>
    </xf>
    <xf numFmtId="0" fontId="5" fillId="11" borderId="6" xfId="67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50">
      <alignment vertical="top"/>
    </xf>
    <xf numFmtId="0" fontId="85" fillId="0" borderId="0" xfId="50" applyNumberFormat="1" applyFont="1">
      <alignment vertical="top"/>
    </xf>
    <xf numFmtId="49" fontId="85" fillId="0" borderId="0" xfId="50" applyNumberFormat="1" applyFont="1">
      <alignment vertical="top"/>
    </xf>
    <xf numFmtId="49" fontId="65" fillId="0" borderId="0" xfId="0" applyFont="1">
      <alignment vertical="top"/>
    </xf>
    <xf numFmtId="49" fontId="65" fillId="0" borderId="0" xfId="50" applyFont="1">
      <alignment vertical="top"/>
    </xf>
    <xf numFmtId="0" fontId="5" fillId="0" borderId="0" xfId="57" applyFont="1" applyFill="1" applyBorder="1" applyAlignment="1" applyProtection="1">
      <alignment horizontal="left" vertical="center" wrapText="1" indent="2"/>
    </xf>
    <xf numFmtId="0" fontId="5" fillId="0" borderId="0" xfId="67" applyNumberFormat="1" applyFont="1" applyFill="1" applyBorder="1" applyAlignment="1" applyProtection="1">
      <alignment horizontal="left" vertical="center" wrapText="1"/>
    </xf>
    <xf numFmtId="0" fontId="94" fillId="0" borderId="0" xfId="68" applyFont="1" applyFill="1" applyAlignment="1" applyProtection="1">
      <alignment vertical="center"/>
    </xf>
    <xf numFmtId="0" fontId="94" fillId="0" borderId="0" xfId="55" applyNumberFormat="1" applyFont="1" applyFill="1" applyBorder="1" applyAlignment="1">
      <alignment vertical="center"/>
    </xf>
    <xf numFmtId="0" fontId="94" fillId="0" borderId="0" xfId="55" applyNumberFormat="1" applyFont="1" applyFill="1" applyBorder="1" applyAlignment="1" applyProtection="1">
      <alignment vertical="center"/>
    </xf>
    <xf numFmtId="49" fontId="0" fillId="0" borderId="33" xfId="0" applyNumberFormat="1" applyFont="1" applyBorder="1" applyProtection="1">
      <alignment vertical="top"/>
    </xf>
    <xf numFmtId="49" fontId="0" fillId="0" borderId="33" xfId="0" applyNumberForma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 wrapText="1"/>
    </xf>
    <xf numFmtId="0" fontId="69" fillId="0" borderId="0" xfId="68" applyFont="1" applyFill="1" applyAlignment="1" applyProtection="1">
      <alignment vertical="center" wrapText="1"/>
    </xf>
    <xf numFmtId="49" fontId="69" fillId="0" borderId="6" xfId="68" applyNumberFormat="1" applyFont="1" applyFill="1" applyBorder="1" applyAlignment="1" applyProtection="1">
      <alignment horizontal="left" vertical="center" wrapText="1"/>
    </xf>
    <xf numFmtId="0" fontId="77" fillId="6" borderId="0" xfId="68" applyFont="1" applyFill="1" applyBorder="1" applyAlignment="1" applyProtection="1">
      <alignment horizontal="center" vertical="center" wrapText="1"/>
    </xf>
    <xf numFmtId="0" fontId="0" fillId="0" borderId="0" xfId="68" applyFont="1" applyFill="1" applyAlignment="1" applyProtection="1">
      <alignment vertical="center" wrapText="1"/>
    </xf>
    <xf numFmtId="49" fontId="0" fillId="0" borderId="6" xfId="68" applyNumberFormat="1" applyFont="1" applyFill="1" applyBorder="1" applyAlignment="1" applyProtection="1">
      <alignment vertical="top" wrapText="1"/>
    </xf>
    <xf numFmtId="49" fontId="69" fillId="0" borderId="24" xfId="68" applyNumberFormat="1" applyFont="1" applyFill="1" applyBorder="1" applyAlignment="1" applyProtection="1">
      <alignment horizontal="left" vertical="center" wrapText="1"/>
    </xf>
    <xf numFmtId="49" fontId="7" fillId="12" borderId="22" xfId="0" applyFont="1" applyFill="1" applyBorder="1" applyAlignment="1" applyProtection="1">
      <alignment horizontal="center" vertical="center"/>
    </xf>
    <xf numFmtId="49" fontId="56" fillId="12" borderId="23" xfId="0" applyFont="1" applyFill="1" applyBorder="1" applyAlignment="1" applyProtection="1">
      <alignment vertical="center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49" fontId="0" fillId="0" borderId="0" xfId="0">
      <alignment vertical="top"/>
    </xf>
    <xf numFmtId="49" fontId="0" fillId="11" borderId="6" xfId="65" applyNumberFormat="1" applyFont="1" applyFill="1" applyBorder="1" applyAlignment="1" applyProtection="1">
      <alignment horizontal="left" vertical="center" wrapText="1" indent="1"/>
      <protection locked="0"/>
    </xf>
    <xf numFmtId="49" fontId="56" fillId="12" borderId="7" xfId="55" applyFont="1" applyFill="1" applyBorder="1" applyAlignment="1" applyProtection="1">
      <alignment horizontal="left" vertical="center" indent="1"/>
    </xf>
    <xf numFmtId="49" fontId="56" fillId="12" borderId="27" xfId="0" applyFont="1" applyFill="1" applyBorder="1" applyAlignment="1" applyProtection="1">
      <alignment horizontal="left" vertical="center" indent="4"/>
    </xf>
    <xf numFmtId="49" fontId="56" fillId="12" borderId="7" xfId="0" applyFont="1" applyFill="1" applyBorder="1" applyAlignment="1" applyProtection="1">
      <alignment horizontal="left" vertical="center" indent="3"/>
    </xf>
    <xf numFmtId="0" fontId="14" fillId="0" borderId="0" xfId="60" applyFont="1" applyFill="1" applyBorder="1" applyAlignment="1" applyProtection="1">
      <alignment wrapText="1"/>
    </xf>
    <xf numFmtId="0" fontId="91" fillId="0" borderId="0" xfId="31" applyFont="1" applyFill="1" applyBorder="1" applyAlignment="1" applyProtection="1">
      <alignment vertical="center" wrapText="1"/>
    </xf>
    <xf numFmtId="49" fontId="7" fillId="0" borderId="0" xfId="0" applyFont="1" applyAlignment="1">
      <alignment vertical="top"/>
    </xf>
    <xf numFmtId="0" fontId="40" fillId="6" borderId="0" xfId="52" applyNumberFormat="1" applyFont="1" applyFill="1" applyBorder="1" applyAlignment="1">
      <alignment vertical="center" wrapText="1"/>
    </xf>
    <xf numFmtId="0" fontId="41" fillId="6" borderId="0" xfId="52" applyNumberFormat="1" applyFont="1" applyFill="1" applyBorder="1" applyAlignment="1">
      <alignment vertical="center" wrapText="1"/>
    </xf>
    <xf numFmtId="0" fontId="40" fillId="6" borderId="0" xfId="52" applyNumberFormat="1" applyFont="1" applyFill="1" applyBorder="1" applyAlignment="1">
      <alignment vertical="top" wrapText="1"/>
    </xf>
    <xf numFmtId="49" fontId="0" fillId="0" borderId="0" xfId="0" applyBorder="1" applyAlignment="1">
      <alignment vertical="top"/>
    </xf>
    <xf numFmtId="49" fontId="0" fillId="0" borderId="0" xfId="0" applyAlignment="1">
      <alignment vertical="top"/>
    </xf>
    <xf numFmtId="0" fontId="62" fillId="0" borderId="0" xfId="66" applyFont="1" applyFill="1" applyBorder="1" applyAlignment="1" applyProtection="1">
      <alignment vertical="center" wrapText="1"/>
    </xf>
    <xf numFmtId="49" fontId="62" fillId="0" borderId="0" xfId="66" applyNumberFormat="1" applyFont="1" applyFill="1" applyBorder="1" applyAlignment="1" applyProtection="1">
      <alignment horizontal="left" vertical="center" wrapText="1"/>
    </xf>
    <xf numFmtId="49" fontId="63" fillId="6" borderId="0" xfId="66" applyNumberFormat="1" applyFont="1" applyFill="1" applyBorder="1" applyAlignment="1" applyProtection="1">
      <alignment horizontal="center" vertical="center" wrapText="1"/>
    </xf>
    <xf numFmtId="49" fontId="63" fillId="6" borderId="0" xfId="66" applyNumberFormat="1" applyFont="1" applyFill="1" applyBorder="1" applyAlignment="1" applyProtection="1">
      <alignment horizontal="right" vertical="center" wrapText="1" indent="1"/>
    </xf>
    <xf numFmtId="49" fontId="63" fillId="0" borderId="0" xfId="66" applyNumberFormat="1" applyFont="1" applyFill="1" applyBorder="1" applyAlignment="1" applyProtection="1">
      <alignment horizontal="center" vertical="center" wrapText="1"/>
    </xf>
    <xf numFmtId="0" fontId="63" fillId="6" borderId="0" xfId="66" applyFont="1" applyFill="1" applyBorder="1" applyAlignment="1" applyProtection="1">
      <alignment horizontal="center" vertical="center" wrapText="1"/>
    </xf>
    <xf numFmtId="0" fontId="5" fillId="0" borderId="0" xfId="66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110" fillId="6" borderId="0" xfId="66" applyFont="1" applyFill="1" applyBorder="1" applyAlignment="1" applyProtection="1">
      <alignment horizontal="center" vertical="center" wrapText="1"/>
    </xf>
    <xf numFmtId="0" fontId="110" fillId="0" borderId="0" xfId="66" applyFont="1" applyAlignment="1" applyProtection="1">
      <alignment horizontal="center" vertical="center" wrapText="1"/>
    </xf>
    <xf numFmtId="0" fontId="85" fillId="0" borderId="0" xfId="68" applyFont="1" applyFill="1" applyAlignment="1" applyProtection="1">
      <alignment vertical="center"/>
    </xf>
    <xf numFmtId="0" fontId="85" fillId="0" borderId="0" xfId="68" applyNumberFormat="1" applyFont="1" applyFill="1" applyAlignment="1" applyProtection="1">
      <alignment horizontal="left" vertical="center" wrapText="1"/>
    </xf>
    <xf numFmtId="49" fontId="85" fillId="0" borderId="0" xfId="68" applyNumberFormat="1" applyFont="1" applyFill="1" applyAlignment="1" applyProtection="1">
      <alignment horizontal="left" vertical="center" wrapText="1"/>
    </xf>
    <xf numFmtId="0" fontId="85" fillId="0" borderId="0" xfId="68" applyFont="1" applyFill="1" applyBorder="1" applyAlignment="1" applyProtection="1">
      <alignment vertical="center" wrapText="1"/>
    </xf>
    <xf numFmtId="49" fontId="0" fillId="0" borderId="6" xfId="67" applyNumberFormat="1" applyFont="1" applyFill="1" applyBorder="1" applyAlignment="1" applyProtection="1">
      <alignment horizontal="left" vertical="center" wrapText="1"/>
    </xf>
    <xf numFmtId="49" fontId="85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 applyProtection="1">
      <alignment vertical="center" wrapText="1"/>
    </xf>
    <xf numFmtId="49" fontId="25" fillId="0" borderId="0" xfId="61" applyNumberFormat="1" applyFont="1"/>
    <xf numFmtId="49" fontId="0" fillId="0" borderId="0" xfId="0" applyNumberFormat="1">
      <alignment vertical="top"/>
    </xf>
    <xf numFmtId="49" fontId="0" fillId="11" borderId="6" xfId="67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67" applyNumberFormat="1" applyFont="1" applyFill="1" applyBorder="1" applyAlignment="1" applyProtection="1">
      <alignment horizontal="left" vertical="center" wrapText="1" indent="1"/>
    </xf>
    <xf numFmtId="0" fontId="5" fillId="10" borderId="6" xfId="67" applyNumberFormat="1" applyFont="1" applyFill="1" applyBorder="1" applyAlignment="1" applyProtection="1">
      <alignment horizontal="left" vertical="center" wrapText="1"/>
    </xf>
    <xf numFmtId="49" fontId="0" fillId="0" borderId="18" xfId="0" applyNumberFormat="1" applyFont="1" applyBorder="1" applyAlignment="1" applyProtection="1">
      <alignment vertical="top" wrapText="1"/>
    </xf>
    <xf numFmtId="0" fontId="0" fillId="0" borderId="6" xfId="57" applyFont="1" applyFill="1" applyBorder="1" applyAlignment="1" applyProtection="1">
      <alignment horizontal="left" vertical="center" wrapText="1" indent="1"/>
    </xf>
    <xf numFmtId="0" fontId="0" fillId="0" borderId="6" xfId="57" applyFont="1" applyFill="1" applyBorder="1" applyAlignment="1" applyProtection="1">
      <alignment horizontal="left" vertical="center" wrapText="1" indent="2"/>
    </xf>
    <xf numFmtId="0" fontId="5" fillId="13" borderId="48" xfId="61" applyFont="1" applyFill="1" applyBorder="1" applyAlignment="1">
      <alignment horizontal="center" vertical="center"/>
    </xf>
    <xf numFmtId="49" fontId="5" fillId="11" borderId="15" xfId="65" applyNumberFormat="1" applyFont="1" applyFill="1" applyBorder="1" applyAlignment="1" applyProtection="1">
      <alignment horizontal="left" vertical="center" wrapText="1"/>
      <protection locked="0"/>
    </xf>
    <xf numFmtId="49" fontId="5" fillId="10" borderId="15" xfId="67" applyNumberFormat="1" applyFont="1" applyFill="1" applyBorder="1" applyAlignment="1" applyProtection="1">
      <alignment horizontal="left" vertical="center" wrapText="1"/>
    </xf>
    <xf numFmtId="49" fontId="0" fillId="0" borderId="6" xfId="0" applyBorder="1">
      <alignment vertical="top"/>
    </xf>
    <xf numFmtId="0" fontId="5" fillId="0" borderId="6" xfId="68" applyFont="1" applyFill="1" applyBorder="1" applyAlignment="1" applyProtection="1">
      <alignment horizontal="center" vertical="center" wrapText="1"/>
    </xf>
    <xf numFmtId="0" fontId="85" fillId="0" borderId="0" xfId="0" applyNumberFormat="1" applyFont="1" applyFill="1" applyBorder="1" applyAlignment="1">
      <alignment horizontal="center" vertical="center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22" fontId="5" fillId="0" borderId="0" xfId="61" applyNumberFormat="1" applyFont="1" applyAlignment="1" applyProtection="1">
      <alignment horizontal="left" vertical="center" wrapText="1"/>
    </xf>
    <xf numFmtId="2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2" fontId="0" fillId="11" borderId="17" xfId="65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67" applyNumberFormat="1" applyFont="1" applyFill="1" applyBorder="1" applyAlignment="1" applyProtection="1">
      <alignment horizontal="left" vertical="center" wrapText="1"/>
      <protection locked="0"/>
    </xf>
    <xf numFmtId="49" fontId="0" fillId="6" borderId="6" xfId="67" applyNumberFormat="1" applyFont="1" applyFill="1" applyBorder="1" applyAlignment="1" applyProtection="1">
      <alignment horizontal="left" vertical="center" wrapText="1"/>
    </xf>
    <xf numFmtId="49" fontId="0" fillId="11" borderId="6" xfId="66" applyNumberFormat="1" applyFont="1" applyFill="1" applyBorder="1" applyAlignment="1" applyProtection="1">
      <alignment horizontal="left" vertical="center" wrapText="1" indent="1"/>
      <protection locked="0"/>
    </xf>
    <xf numFmtId="49" fontId="0" fillId="1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78" fillId="0" borderId="6" xfId="31" applyNumberFormat="1" applyFill="1" applyBorder="1" applyAlignment="1" applyProtection="1">
      <alignment horizontal="left" vertical="center" wrapText="1"/>
    </xf>
    <xf numFmtId="49" fontId="78" fillId="0" borderId="0" xfId="35" applyNumberFormat="1" applyBorder="1" applyAlignment="1" applyProtection="1">
      <alignment vertical="center"/>
    </xf>
    <xf numFmtId="49" fontId="78" fillId="0" borderId="0" xfId="31" applyNumberFormat="1" applyBorder="1" applyAlignment="1" applyProtection="1">
      <alignment vertical="center"/>
    </xf>
    <xf numFmtId="49" fontId="14" fillId="6" borderId="0" xfId="52" applyFont="1" applyFill="1" applyBorder="1" applyAlignment="1">
      <alignment horizontal="left" wrapText="1"/>
    </xf>
    <xf numFmtId="49" fontId="14" fillId="6" borderId="0" xfId="52" applyFont="1" applyFill="1" applyBorder="1" applyAlignment="1">
      <alignment horizontal="justify" vertical="justify" wrapText="1"/>
    </xf>
    <xf numFmtId="0" fontId="18" fillId="0" borderId="0" xfId="23" applyFont="1" applyFill="1" applyBorder="1" applyAlignment="1" applyProtection="1">
      <alignment horizontal="left" vertical="top" wrapTex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29" fillId="0" borderId="0" xfId="34" applyNumberFormat="1" applyFont="1" applyFill="1" applyBorder="1" applyAlignment="1" applyProtection="1">
      <alignment horizontal="left" vertical="top" wrapText="1"/>
    </xf>
    <xf numFmtId="49" fontId="18" fillId="0" borderId="0" xfId="16" applyNumberFormat="1" applyFont="1" applyBorder="1" applyAlignment="1" applyProtection="1">
      <alignment horizontal="left" vertical="center" wrapText="1" indent="1"/>
    </xf>
    <xf numFmtId="49" fontId="18" fillId="0" borderId="0" xfId="16" applyNumberFormat="1" applyBorder="1" applyAlignment="1" applyProtection="1">
      <alignment horizontal="left" vertical="center" wrapText="1" indent="1"/>
    </xf>
    <xf numFmtId="49" fontId="29" fillId="0" borderId="0" xfId="34" applyNumberFormat="1" applyFont="1" applyFill="1" applyBorder="1" applyAlignment="1" applyProtection="1">
      <alignment horizontal="left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52" applyNumberFormat="1" applyFont="1" applyFill="1" applyBorder="1" applyAlignment="1" applyProtection="1">
      <alignment horizontal="justify" vertical="top" wrapText="1"/>
    </xf>
    <xf numFmtId="49" fontId="14" fillId="6" borderId="32" xfId="52" applyFont="1" applyFill="1" applyBorder="1" applyAlignment="1">
      <alignment vertical="center" wrapText="1"/>
    </xf>
    <xf numFmtId="49" fontId="14" fillId="6" borderId="0" xfId="52" applyFont="1" applyFill="1" applyBorder="1" applyAlignment="1">
      <alignment vertical="center" wrapText="1"/>
    </xf>
    <xf numFmtId="49" fontId="14" fillId="6" borderId="32" xfId="52" applyFont="1" applyFill="1" applyBorder="1" applyAlignment="1">
      <alignment horizontal="left" vertical="center" wrapText="1"/>
    </xf>
    <xf numFmtId="49" fontId="14" fillId="6" borderId="0" xfId="52" applyFont="1" applyFill="1" applyBorder="1" applyAlignment="1">
      <alignment horizontal="left" vertical="center" wrapText="1"/>
    </xf>
    <xf numFmtId="0" fontId="14" fillId="6" borderId="0" xfId="52" applyNumberFormat="1" applyFont="1" applyFill="1" applyBorder="1" applyAlignment="1">
      <alignment horizontal="justify" vertical="top" wrapText="1"/>
    </xf>
    <xf numFmtId="49" fontId="14" fillId="6" borderId="0" xfId="52" applyFont="1" applyFill="1" applyBorder="1" applyAlignment="1">
      <alignment horizontal="left" vertical="top" wrapText="1" indent="1"/>
    </xf>
    <xf numFmtId="49" fontId="0" fillId="0" borderId="0" xfId="0" applyBorder="1">
      <alignment vertical="top"/>
    </xf>
    <xf numFmtId="0" fontId="14" fillId="6" borderId="0" xfId="52" applyNumberFormat="1" applyFont="1" applyFill="1" applyBorder="1" applyAlignment="1">
      <alignment horizontal="justify" vertical="center" wrapText="1"/>
    </xf>
    <xf numFmtId="0" fontId="18" fillId="0" borderId="37" xfId="71" applyFont="1" applyBorder="1" applyAlignment="1">
      <alignment horizontal="left" vertical="center" wrapText="1" indent="1"/>
    </xf>
    <xf numFmtId="0" fontId="18" fillId="0" borderId="7" xfId="65" applyFont="1" applyFill="1" applyBorder="1" applyAlignment="1" applyProtection="1">
      <alignment horizontal="left" vertical="center" indent="1"/>
    </xf>
    <xf numFmtId="49" fontId="5" fillId="6" borderId="0" xfId="65" applyNumberFormat="1" applyFont="1" applyFill="1" applyBorder="1" applyAlignment="1" applyProtection="1">
      <alignment horizontal="center" vertical="center" wrapText="1"/>
    </xf>
    <xf numFmtId="0" fontId="8" fillId="0" borderId="0" xfId="66" applyFont="1" applyAlignment="1" applyProtection="1">
      <alignment horizontal="right" vertical="top" wrapText="1"/>
    </xf>
    <xf numFmtId="0" fontId="8" fillId="0" borderId="0" xfId="66" applyFont="1" applyAlignment="1" applyProtection="1">
      <alignment horizontal="left" vertical="top" wrapText="1"/>
    </xf>
    <xf numFmtId="49" fontId="0" fillId="6" borderId="6" xfId="69" applyNumberFormat="1" applyFont="1" applyFill="1" applyBorder="1" applyAlignment="1" applyProtection="1">
      <alignment horizontal="center" vertical="center" wrapText="1"/>
    </xf>
    <xf numFmtId="49" fontId="5" fillId="6" borderId="6" xfId="69" applyNumberFormat="1" applyFont="1" applyFill="1" applyBorder="1" applyAlignment="1" applyProtection="1">
      <alignment horizontal="center" vertical="center" wrapText="1"/>
    </xf>
    <xf numFmtId="0" fontId="0" fillId="6" borderId="24" xfId="65" applyFont="1" applyFill="1" applyBorder="1" applyAlignment="1" applyProtection="1">
      <alignment horizontal="left" vertical="top" wrapText="1"/>
    </xf>
    <xf numFmtId="0" fontId="0" fillId="6" borderId="18" xfId="65" applyFont="1" applyFill="1" applyBorder="1" applyAlignment="1" applyProtection="1">
      <alignment horizontal="left" vertical="top" wrapText="1"/>
    </xf>
    <xf numFmtId="0" fontId="61" fillId="0" borderId="0" xfId="65" applyFont="1" applyFill="1" applyBorder="1" applyAlignment="1" applyProtection="1">
      <alignment horizontal="center" vertical="center"/>
    </xf>
    <xf numFmtId="0" fontId="92" fillId="6" borderId="0" xfId="65" applyFont="1" applyFill="1" applyBorder="1" applyAlignment="1" applyProtection="1">
      <alignment horizontal="left" vertical="center" wrapText="1"/>
    </xf>
    <xf numFmtId="0" fontId="0" fillId="6" borderId="6" xfId="65" applyFont="1" applyFill="1" applyBorder="1" applyAlignment="1" applyProtection="1">
      <alignment horizontal="center" vertical="center" wrapText="1"/>
    </xf>
    <xf numFmtId="0" fontId="5" fillId="6" borderId="6" xfId="65" applyFont="1" applyFill="1" applyBorder="1" applyAlignment="1" applyProtection="1">
      <alignment horizontal="center" vertical="center" wrapText="1"/>
    </xf>
    <xf numFmtId="0" fontId="0" fillId="0" borderId="24" xfId="68" applyNumberFormat="1" applyFont="1" applyFill="1" applyBorder="1" applyAlignment="1" applyProtection="1">
      <alignment horizontal="left" vertical="top" wrapText="1"/>
    </xf>
    <xf numFmtId="0" fontId="0" fillId="0" borderId="18" xfId="68" applyNumberFormat="1" applyFont="1" applyFill="1" applyBorder="1" applyAlignment="1" applyProtection="1">
      <alignment horizontal="left" vertical="top" wrapText="1"/>
    </xf>
    <xf numFmtId="0" fontId="18" fillId="0" borderId="17" xfId="37" applyFont="1" applyFill="1" applyBorder="1" applyAlignment="1" applyProtection="1">
      <alignment horizontal="left" vertical="center" wrapText="1" indent="1"/>
    </xf>
    <xf numFmtId="0" fontId="18" fillId="0" borderId="6" xfId="37" applyFont="1" applyFill="1" applyBorder="1" applyAlignment="1" applyProtection="1">
      <alignment horizontal="left" vertical="center" wrapText="1" indent="1"/>
    </xf>
    <xf numFmtId="0" fontId="18" fillId="0" borderId="15" xfId="37" applyFont="1" applyFill="1" applyBorder="1" applyAlignment="1" applyProtection="1">
      <alignment horizontal="left" vertical="center" wrapText="1" indent="1"/>
    </xf>
    <xf numFmtId="0" fontId="0" fillId="0" borderId="6" xfId="38" applyFont="1" applyFill="1" applyBorder="1" applyAlignment="1" applyProtection="1">
      <alignment horizontal="center" vertical="center" wrapText="1"/>
    </xf>
    <xf numFmtId="0" fontId="0" fillId="0" borderId="6" xfId="68" applyFont="1" applyFill="1" applyBorder="1" applyAlignment="1" applyProtection="1">
      <alignment horizontal="center" vertical="center" wrapText="1"/>
    </xf>
    <xf numFmtId="0" fontId="5" fillId="0" borderId="6" xfId="68" applyFont="1" applyFill="1" applyBorder="1" applyAlignment="1" applyProtection="1">
      <alignment horizontal="center" vertical="center" wrapText="1"/>
    </xf>
    <xf numFmtId="0" fontId="0" fillId="0" borderId="24" xfId="68" applyFont="1" applyFill="1" applyBorder="1" applyAlignment="1" applyProtection="1">
      <alignment horizontal="center" vertical="center" wrapText="1"/>
    </xf>
    <xf numFmtId="0" fontId="0" fillId="0" borderId="18" xfId="68" applyFont="1" applyFill="1" applyBorder="1" applyAlignment="1" applyProtection="1">
      <alignment horizontal="center" vertical="center" wrapText="1"/>
    </xf>
    <xf numFmtId="0" fontId="39" fillId="6" borderId="8" xfId="68" applyFont="1" applyFill="1" applyBorder="1" applyAlignment="1" applyProtection="1">
      <alignment horizontal="center" vertical="top" wrapText="1"/>
    </xf>
    <xf numFmtId="0" fontId="5" fillId="6" borderId="6" xfId="68" applyFont="1" applyFill="1" applyBorder="1" applyAlignment="1" applyProtection="1">
      <alignment horizontal="center" vertical="center" wrapText="1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0" fontId="0" fillId="0" borderId="16" xfId="68" applyNumberFormat="1" applyFont="1" applyFill="1" applyBorder="1" applyAlignment="1" applyProtection="1">
      <alignment horizontal="left" vertical="top" wrapText="1"/>
    </xf>
    <xf numFmtId="0" fontId="0" fillId="6" borderId="6" xfId="68" applyFont="1" applyFill="1" applyBorder="1" applyAlignment="1" applyProtection="1">
      <alignment horizontal="center" vertical="center" wrapText="1"/>
    </xf>
    <xf numFmtId="0" fontId="8" fillId="0" borderId="0" xfId="68" applyFont="1" applyFill="1" applyAlignment="1" applyProtection="1">
      <alignment horizontal="left" vertical="top" wrapText="1"/>
    </xf>
    <xf numFmtId="0" fontId="5" fillId="0" borderId="0" xfId="68" applyFont="1" applyFill="1" applyAlignment="1" applyProtection="1">
      <alignment horizontal="left" vertical="top" wrapText="1"/>
    </xf>
    <xf numFmtId="0" fontId="18" fillId="0" borderId="17" xfId="71" applyFont="1" applyFill="1" applyBorder="1" applyAlignment="1">
      <alignment horizontal="left" vertical="center" wrapText="1" indent="1"/>
    </xf>
    <xf numFmtId="0" fontId="18" fillId="0" borderId="6" xfId="71" applyFont="1" applyFill="1" applyBorder="1" applyAlignment="1">
      <alignment horizontal="left" vertical="center" wrapText="1" indent="1"/>
    </xf>
    <xf numFmtId="0" fontId="18" fillId="0" borderId="15" xfId="71" applyFont="1" applyFill="1" applyBorder="1" applyAlignment="1">
      <alignment horizontal="left" vertical="center" wrapText="1" indent="1"/>
    </xf>
    <xf numFmtId="0" fontId="5" fillId="0" borderId="6" xfId="55" applyNumberFormat="1" applyFont="1" applyFill="1" applyBorder="1" applyAlignment="1">
      <alignment horizontal="center" vertical="center"/>
    </xf>
    <xf numFmtId="0" fontId="85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top" wrapText="1"/>
    </xf>
    <xf numFmtId="0" fontId="85" fillId="0" borderId="0" xfId="0" applyNumberFormat="1" applyFont="1" applyFill="1" applyBorder="1" applyAlignment="1">
      <alignment horizontal="center" vertical="top" wrapText="1"/>
    </xf>
    <xf numFmtId="0" fontId="0" fillId="0" borderId="6" xfId="68" applyNumberFormat="1" applyFont="1" applyFill="1" applyBorder="1" applyAlignment="1" applyProtection="1">
      <alignment horizontal="left" vertical="top" wrapText="1"/>
    </xf>
    <xf numFmtId="0" fontId="5" fillId="0" borderId="24" xfId="68" applyNumberFormat="1" applyFont="1" applyFill="1" applyBorder="1" applyAlignment="1" applyProtection="1">
      <alignment horizontal="left" vertical="top" wrapText="1"/>
    </xf>
    <xf numFmtId="0" fontId="5" fillId="0" borderId="18" xfId="68" applyNumberFormat="1" applyFont="1" applyFill="1" applyBorder="1" applyAlignment="1" applyProtection="1">
      <alignment horizontal="left" vertical="top" wrapText="1"/>
    </xf>
    <xf numFmtId="49" fontId="0" fillId="0" borderId="0" xfId="53" applyFont="1" applyBorder="1" applyAlignment="1" applyProtection="1">
      <alignment horizontal="left" vertical="top" wrapText="1"/>
    </xf>
    <xf numFmtId="49" fontId="5" fillId="0" borderId="0" xfId="53" applyBorder="1" applyAlignment="1" applyProtection="1">
      <alignment horizontal="left" vertical="top" wrapText="1"/>
    </xf>
    <xf numFmtId="0" fontId="5" fillId="6" borderId="6" xfId="58" applyNumberFormat="1" applyFont="1" applyFill="1" applyBorder="1" applyAlignment="1" applyProtection="1">
      <alignment horizontal="center" vertical="center" wrapText="1"/>
    </xf>
    <xf numFmtId="49" fontId="0" fillId="0" borderId="0" xfId="53" applyFont="1" applyAlignment="1">
      <alignment horizontal="left" vertical="top" wrapText="1"/>
    </xf>
    <xf numFmtId="49" fontId="5" fillId="0" borderId="0" xfId="53" applyFont="1" applyAlignment="1">
      <alignment horizontal="left" vertical="top" wrapText="1"/>
    </xf>
    <xf numFmtId="0" fontId="18" fillId="0" borderId="7" xfId="71" applyFont="1" applyBorder="1" applyAlignment="1">
      <alignment horizontal="left" vertical="center" indent="1"/>
    </xf>
    <xf numFmtId="0" fontId="7" fillId="9" borderId="6" xfId="0" applyNumberFormat="1" applyFont="1" applyFill="1" applyBorder="1" applyAlignment="1" applyProtection="1">
      <alignment horizontal="center" vertical="center" wrapText="1"/>
    </xf>
    <xf numFmtId="49" fontId="5" fillId="8" borderId="6" xfId="68" applyNumberFormat="1" applyFont="1" applyFill="1" applyBorder="1" applyAlignment="1" applyProtection="1">
      <alignment horizontal="center" vertical="center" wrapText="1"/>
    </xf>
    <xf numFmtId="14" fontId="48" fillId="10" borderId="6" xfId="67" applyNumberFormat="1" applyFont="1" applyFill="1" applyBorder="1" applyAlignment="1" applyProtection="1">
      <alignment horizontal="center" vertical="center" wrapText="1"/>
    </xf>
    <xf numFmtId="49" fontId="5" fillId="0" borderId="6" xfId="68" applyNumberFormat="1" applyFont="1" applyFill="1" applyBorder="1" applyAlignment="1" applyProtection="1">
      <alignment horizontal="center" vertical="center" wrapText="1"/>
    </xf>
    <xf numFmtId="0" fontId="5" fillId="11" borderId="24" xfId="67" applyNumberFormat="1" applyFont="1" applyFill="1" applyBorder="1" applyAlignment="1" applyProtection="1">
      <alignment horizontal="left" vertical="center" wrapText="1"/>
      <protection locked="0"/>
    </xf>
    <xf numFmtId="0" fontId="5" fillId="11" borderId="16" xfId="67" applyNumberFormat="1" applyFont="1" applyFill="1" applyBorder="1" applyAlignment="1" applyProtection="1">
      <alignment horizontal="left" vertical="center" wrapText="1"/>
      <protection locked="0"/>
    </xf>
    <xf numFmtId="0" fontId="5" fillId="11" borderId="18" xfId="67" applyNumberFormat="1" applyFont="1" applyFill="1" applyBorder="1" applyAlignment="1" applyProtection="1">
      <alignment horizontal="left" vertical="center" wrapText="1"/>
      <protection locked="0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3" fontId="5" fillId="0" borderId="15" xfId="68" applyNumberFormat="1" applyFont="1" applyFill="1" applyBorder="1" applyAlignment="1" applyProtection="1">
      <alignment horizontal="center" vertical="center" wrapText="1"/>
    </xf>
    <xf numFmtId="3" fontId="5" fillId="0" borderId="6" xfId="68" applyNumberFormat="1" applyFont="1" applyFill="1" applyBorder="1" applyAlignment="1" applyProtection="1">
      <alignment horizontal="center" vertical="center" wrapText="1"/>
    </xf>
    <xf numFmtId="0" fontId="5" fillId="6" borderId="17" xfId="68" applyFont="1" applyFill="1" applyBorder="1" applyAlignment="1" applyProtection="1">
      <alignment horizontal="center" vertical="center" wrapText="1"/>
    </xf>
    <xf numFmtId="0" fontId="39" fillId="6" borderId="8" xfId="68" applyFont="1" applyFill="1" applyBorder="1" applyAlignment="1" applyProtection="1">
      <alignment horizontal="center" vertical="center" wrapText="1"/>
    </xf>
    <xf numFmtId="0" fontId="5" fillId="10" borderId="6" xfId="67" applyNumberFormat="1" applyFont="1" applyFill="1" applyBorder="1" applyAlignment="1" applyProtection="1">
      <alignment horizontal="left" vertical="center" wrapText="1" indent="1"/>
    </xf>
    <xf numFmtId="0" fontId="5" fillId="11" borderId="24" xfId="67" applyNumberFormat="1" applyFont="1" applyFill="1" applyBorder="1" applyAlignment="1" applyProtection="1">
      <alignment horizontal="center" vertical="center" wrapText="1"/>
      <protection locked="0"/>
    </xf>
    <xf numFmtId="0" fontId="5" fillId="11" borderId="16" xfId="67" applyNumberFormat="1" applyFont="1" applyFill="1" applyBorder="1" applyAlignment="1" applyProtection="1">
      <alignment horizontal="center" vertical="center" wrapText="1"/>
      <protection locked="0"/>
    </xf>
    <xf numFmtId="0" fontId="5" fillId="11" borderId="18" xfId="67" applyNumberFormat="1" applyFont="1" applyFill="1" applyBorder="1" applyAlignment="1" applyProtection="1">
      <alignment horizontal="center" vertical="center" wrapText="1"/>
      <protection locked="0"/>
    </xf>
    <xf numFmtId="49" fontId="56" fillId="15" borderId="23" xfId="0" applyFont="1" applyFill="1" applyBorder="1" applyAlignment="1" applyProtection="1">
      <alignment horizontal="left" vertical="center"/>
    </xf>
    <xf numFmtId="49" fontId="56" fillId="15" borderId="33" xfId="0" applyFont="1" applyFill="1" applyBorder="1" applyAlignment="1" applyProtection="1">
      <alignment horizontal="left" vertical="center"/>
    </xf>
    <xf numFmtId="0" fontId="39" fillId="0" borderId="24" xfId="68" applyFont="1" applyFill="1" applyBorder="1" applyAlignment="1" applyProtection="1">
      <alignment horizontal="center" vertical="center" wrapText="1"/>
    </xf>
    <xf numFmtId="0" fontId="39" fillId="0" borderId="16" xfId="68" applyFont="1" applyFill="1" applyBorder="1" applyAlignment="1" applyProtection="1">
      <alignment horizontal="center" vertical="center" wrapText="1"/>
    </xf>
    <xf numFmtId="49" fontId="31" fillId="0" borderId="23" xfId="0" applyFont="1" applyFill="1" applyBorder="1" applyAlignment="1" applyProtection="1">
      <alignment horizontal="left" vertical="center"/>
    </xf>
    <xf numFmtId="49" fontId="31" fillId="0" borderId="33" xfId="0" applyFont="1" applyFill="1" applyBorder="1" applyAlignment="1" applyProtection="1">
      <alignment horizontal="left" vertical="center"/>
    </xf>
    <xf numFmtId="49" fontId="0" fillId="0" borderId="24" xfId="68" applyNumberFormat="1" applyFont="1" applyFill="1" applyBorder="1" applyAlignment="1" applyProtection="1">
      <alignment horizontal="center" vertical="center" wrapText="1"/>
    </xf>
    <xf numFmtId="49" fontId="0" fillId="0" borderId="16" xfId="68" applyNumberFormat="1" applyFont="1" applyFill="1" applyBorder="1" applyAlignment="1" applyProtection="1">
      <alignment horizontal="center" vertical="center" wrapText="1"/>
    </xf>
    <xf numFmtId="49" fontId="0" fillId="0" borderId="18" xfId="68" applyNumberFormat="1" applyFont="1" applyFill="1" applyBorder="1" applyAlignment="1" applyProtection="1">
      <alignment horizontal="center" vertical="center" wrapText="1"/>
    </xf>
    <xf numFmtId="49" fontId="5" fillId="2" borderId="24" xfId="68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8" applyNumberFormat="1" applyFont="1" applyFill="1" applyBorder="1" applyAlignment="1" applyProtection="1">
      <alignment horizontal="center" vertical="center" wrapText="1"/>
      <protection locked="0"/>
    </xf>
    <xf numFmtId="0" fontId="5" fillId="11" borderId="6" xfId="67" applyNumberFormat="1" applyFont="1" applyFill="1" applyBorder="1" applyAlignment="1" applyProtection="1">
      <alignment horizontal="center" vertical="center" wrapText="1"/>
      <protection locked="0"/>
    </xf>
    <xf numFmtId="0" fontId="19" fillId="6" borderId="3" xfId="67" applyFont="1" applyFill="1" applyBorder="1" applyAlignment="1" applyProtection="1">
      <alignment horizontal="center" vertical="center" wrapText="1"/>
    </xf>
    <xf numFmtId="49" fontId="0" fillId="9" borderId="0" xfId="0" applyFill="1" applyAlignment="1" applyProtection="1">
      <alignment horizontal="center" vertical="center"/>
    </xf>
  </cellXfs>
  <cellStyles count="112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9" builtinId="30" hidden="1"/>
    <cellStyle name="20% — акцент2" xfId="93" builtinId="34" hidden="1"/>
    <cellStyle name="20% — акцент3" xfId="97" builtinId="38" hidden="1"/>
    <cellStyle name="20% — акцент4" xfId="101" builtinId="42" hidden="1"/>
    <cellStyle name="20% — акцент5" xfId="105" builtinId="46" hidden="1"/>
    <cellStyle name="20% — акцент6" xfId="109" builtinId="50" hidden="1"/>
    <cellStyle name="40% — акцент1" xfId="90" builtinId="31" hidden="1"/>
    <cellStyle name="40% — акцент2" xfId="94" builtinId="35" hidden="1"/>
    <cellStyle name="40% — акцент3" xfId="98" builtinId="39" hidden="1"/>
    <cellStyle name="40% — акцент4" xfId="102" builtinId="43" hidden="1"/>
    <cellStyle name="40% — акцент5" xfId="106" builtinId="47" hidden="1"/>
    <cellStyle name="40% — акцент6" xfId="110" builtinId="51" hidden="1"/>
    <cellStyle name="60% — акцент1" xfId="91" builtinId="32" hidden="1"/>
    <cellStyle name="60% — акцент2" xfId="95" builtinId="36" hidden="1"/>
    <cellStyle name="60% — акцент3" xfId="99" builtinId="40" hidden="1"/>
    <cellStyle name="60% — акцент4" xfId="103" builtinId="44" hidden="1"/>
    <cellStyle name="60% — акцент5" xfId="107" builtinId="48" hidden="1"/>
    <cellStyle name="60% — акцент6" xfId="111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8" builtinId="29" hidden="1"/>
    <cellStyle name="Акцент2" xfId="92" builtinId="33" hidden="1"/>
    <cellStyle name="Акцент3" xfId="96" builtinId="37" hidden="1"/>
    <cellStyle name="Акцент4" xfId="100" builtinId="41" hidden="1"/>
    <cellStyle name="Акцент5" xfId="104" builtinId="45" hidden="1"/>
    <cellStyle name="Акцент6" xfId="108" builtinId="49" hidden="1"/>
    <cellStyle name="Ввод " xfId="30" builtinId="20" customBuiltin="1"/>
    <cellStyle name="Вывод" xfId="80" builtinId="21" hidden="1"/>
    <cellStyle name="Вычисление" xfId="81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Гиперссылка 5" xfId="35"/>
    <cellStyle name="Границы" xfId="36"/>
    <cellStyle name="Заголовок" xfId="37"/>
    <cellStyle name="Заголовок 1" xfId="73" builtinId="16" hidden="1"/>
    <cellStyle name="Заголовок 2" xfId="74" builtinId="17" hidden="1"/>
    <cellStyle name="Заголовок 3" xfId="75" builtinId="18" hidden="1"/>
    <cellStyle name="Заголовок 4" xfId="76" builtinId="19" hidden="1"/>
    <cellStyle name="ЗаголовокСтолбца" xfId="38"/>
    <cellStyle name="Значение" xfId="39"/>
    <cellStyle name="Итог" xfId="87" builtinId="25" hidden="1"/>
    <cellStyle name="Контрольная ячейка" xfId="83" builtinId="23" hidden="1"/>
    <cellStyle name="Название" xfId="72" builtinId="15" hidden="1"/>
    <cellStyle name="Нейтральный" xfId="79" builtinId="28" hidden="1"/>
    <cellStyle name="Обычный" xfId="0" builtinId="0"/>
    <cellStyle name="Обычный 10" xfId="40"/>
    <cellStyle name="Обычный 12" xfId="41"/>
    <cellStyle name="Обычный 12 2" xfId="42"/>
    <cellStyle name="Обычный 14" xfId="43"/>
    <cellStyle name="Обычный 15" xfId="44"/>
    <cellStyle name="Обычный 2" xfId="45"/>
    <cellStyle name="Обычный 2 10 2" xfId="46"/>
    <cellStyle name="Обычный 2 2" xfId="47"/>
    <cellStyle name="Обычный 2 3" xfId="48"/>
    <cellStyle name="Обычный 2 4" xfId="49"/>
    <cellStyle name="Обычный 3" xfId="50"/>
    <cellStyle name="Обычный 3 2" xfId="51"/>
    <cellStyle name="Обычный 3 3" xfId="52"/>
    <cellStyle name="Обычный 3 4" xfId="53"/>
    <cellStyle name="Обычный 4" xfId="54"/>
    <cellStyle name="Обычный 5" xfId="55"/>
    <cellStyle name="Обычный_INVEST.WARM.PLAN.4.78(v0.1)" xfId="56"/>
    <cellStyle name="Обычный_JKH.OPEN.INFO.HVS(v3.5)_цены161210" xfId="57"/>
    <cellStyle name="Обычный_JKH.OPEN.INFO.PRICE.VO_v4.0(10.02.11)" xfId="58"/>
    <cellStyle name="Обычный_KRU.TARIFF.FACT-0.3" xfId="59"/>
    <cellStyle name="Обычный_KRU.TARIFF.TE.FACT(v0.5)_import_02.02 2" xfId="60"/>
    <cellStyle name="Обычный_MINENERGO.340.PRIL79(v0.1)" xfId="61"/>
    <cellStyle name="Обычный_PREDEL.JKH.2010(v1.3)" xfId="62"/>
    <cellStyle name="Обычный_PRIL1.ELECTR" xfId="63"/>
    <cellStyle name="Обычный_razrabotka_sablonov_po_WKU" xfId="64"/>
    <cellStyle name="Обычный_RESP.INFO" xfId="65"/>
    <cellStyle name="Обычный_SIMPLE_1_massive2" xfId="66"/>
    <cellStyle name="Обычный_ЖКУ_проект3" xfId="67"/>
    <cellStyle name="Обычный_Мониторинг инвестиций" xfId="68"/>
    <cellStyle name="Обычный_форма 1 водопровод для орг" xfId="69"/>
    <cellStyle name="Обычный_форма 1 водопровод для орг_CALC.KV.4.78(v1.0)" xfId="70"/>
    <cellStyle name="Обычный_Шаблон по источникам для Модуля Реестр (2)" xfId="71"/>
    <cellStyle name="Плохой" xfId="78" builtinId="27" hidden="1"/>
    <cellStyle name="Пояснение" xfId="86" builtinId="53" hidden="1"/>
    <cellStyle name="Примечание" xfId="85" builtinId="10" hidden="1"/>
    <cellStyle name="Связанная ячейка" xfId="82" builtinId="24" hidden="1"/>
    <cellStyle name="Текст предупреждения" xfId="84" builtinId="11" hidden="1"/>
    <cellStyle name="Хороший" xfId="77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2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/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/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339984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339985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339986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339987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339988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339989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28575</xdr:rowOff>
    </xdr:from>
    <xdr:to>
      <xdr:col>1</xdr:col>
      <xdr:colOff>447675</xdr:colOff>
      <xdr:row>18</xdr:row>
      <xdr:rowOff>476250</xdr:rowOff>
    </xdr:to>
    <xdr:pic macro="[0]!Instruction.BlockClick">
      <xdr:nvPicPr>
        <xdr:cNvPr id="339992" name="InstrImg_7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126</xdr:row>
          <xdr:rowOff>47625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/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5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6" name="ExcludeHelp_4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/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30</xdr:row>
      <xdr:rowOff>38100</xdr:rowOff>
    </xdr:to>
    <xdr:pic macro="[0]!modInfo.MainSheetHelp">
      <xdr:nvPicPr>
        <xdr:cNvPr id="335509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339016" name="shCalendar" hidden="1"/>
        <xdr:cNvGrpSpPr>
          <a:grpSpLocks/>
        </xdr:cNvGrpSpPr>
      </xdr:nvGrpSpPr>
      <xdr:grpSpPr bwMode="auto">
        <a:xfrm>
          <a:off x="8991600" y="2590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/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107"/>
  </cols>
  <sheetData>
    <row r="1" spans="1:27" ht="10.5" customHeight="1">
      <c r="AA1" s="107" t="s">
        <v>181</v>
      </c>
    </row>
    <row r="2" spans="1:27" ht="16.5" customHeight="1">
      <c r="B2" s="508" t="str">
        <f>"Код отчёта: " &amp; GetCode()</f>
        <v>Код отчёта: FAS.JKH.OPEN.INFO.ORG.GVS</v>
      </c>
      <c r="C2" s="508"/>
      <c r="D2" s="508"/>
      <c r="E2" s="508"/>
      <c r="F2" s="508"/>
      <c r="G2" s="508"/>
      <c r="V2" s="54"/>
    </row>
    <row r="3" spans="1:27" ht="18" customHeight="1">
      <c r="B3" s="509" t="str">
        <f>"Версия " &amp; GetVersion()</f>
        <v>Версия 1.0.1</v>
      </c>
      <c r="C3" s="509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V3" s="54"/>
      <c r="W3" s="54"/>
      <c r="X3" s="54"/>
      <c r="Y3" s="54"/>
    </row>
    <row r="4" spans="1:27" ht="6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7" ht="32.25" customHeight="1">
      <c r="B5" s="510" t="s">
        <v>524</v>
      </c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</row>
    <row r="6" spans="1:27" ht="9.75" customHeight="1">
      <c r="A6" s="54"/>
      <c r="B6" s="106"/>
      <c r="C6" s="10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7"/>
    </row>
    <row r="7" spans="1:27" ht="15" customHeight="1">
      <c r="A7" s="54"/>
      <c r="B7" s="106"/>
      <c r="C7" s="105"/>
      <c r="D7" s="88"/>
      <c r="E7" s="513" t="s">
        <v>517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87"/>
    </row>
    <row r="8" spans="1:27" ht="15" customHeight="1">
      <c r="A8" s="54"/>
      <c r="B8" s="106"/>
      <c r="C8" s="105"/>
      <c r="D8" s="88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87"/>
    </row>
    <row r="9" spans="1:27" ht="15" customHeight="1">
      <c r="A9" s="54"/>
      <c r="B9" s="106"/>
      <c r="C9" s="105"/>
      <c r="D9" s="88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87"/>
    </row>
    <row r="10" spans="1:27" ht="10.5" customHeight="1">
      <c r="A10" s="54"/>
      <c r="B10" s="106"/>
      <c r="C10" s="105"/>
      <c r="D10" s="88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87"/>
    </row>
    <row r="11" spans="1:27" ht="27" customHeight="1">
      <c r="A11" s="54"/>
      <c r="B11" s="106"/>
      <c r="C11" s="105"/>
      <c r="D11" s="88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87"/>
    </row>
    <row r="12" spans="1:27" ht="12" customHeight="1">
      <c r="A12" s="54"/>
      <c r="B12" s="106"/>
      <c r="C12" s="105"/>
      <c r="D12" s="88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87"/>
    </row>
    <row r="13" spans="1:27" ht="38.25" customHeight="1">
      <c r="A13" s="54"/>
      <c r="B13" s="106"/>
      <c r="C13" s="105"/>
      <c r="D13" s="88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101"/>
    </row>
    <row r="14" spans="1:27" ht="15" customHeight="1">
      <c r="A14" s="54"/>
      <c r="B14" s="106"/>
      <c r="C14" s="105"/>
      <c r="D14" s="88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87"/>
    </row>
    <row r="15" spans="1:27" ht="15">
      <c r="A15" s="54"/>
      <c r="B15" s="106"/>
      <c r="C15" s="105"/>
      <c r="D15" s="88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87"/>
    </row>
    <row r="16" spans="1:27" ht="15">
      <c r="A16" s="54"/>
      <c r="B16" s="106"/>
      <c r="C16" s="105"/>
      <c r="D16" s="88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87"/>
    </row>
    <row r="17" spans="1:25" ht="15" customHeight="1">
      <c r="A17" s="54"/>
      <c r="B17" s="106"/>
      <c r="C17" s="105"/>
      <c r="D17" s="88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87"/>
    </row>
    <row r="18" spans="1:25" ht="15">
      <c r="A18" s="54"/>
      <c r="B18" s="106"/>
      <c r="C18" s="105"/>
      <c r="D18" s="88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87"/>
    </row>
    <row r="19" spans="1:25" ht="54" customHeight="1">
      <c r="A19" s="54"/>
      <c r="B19" s="106"/>
      <c r="C19" s="105"/>
      <c r="D19" s="94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87"/>
    </row>
    <row r="20" spans="1:25" ht="15" hidden="1">
      <c r="A20" s="54"/>
      <c r="B20" s="106"/>
      <c r="C20" s="10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87"/>
    </row>
    <row r="21" spans="1:25" ht="14.25" hidden="1" customHeight="1">
      <c r="A21" s="54"/>
      <c r="B21" s="106"/>
      <c r="C21" s="105"/>
      <c r="D21" s="89"/>
      <c r="E21" s="100" t="s">
        <v>179</v>
      </c>
      <c r="F21" s="514" t="s">
        <v>183</v>
      </c>
      <c r="G21" s="515"/>
      <c r="H21" s="515"/>
      <c r="I21" s="515"/>
      <c r="J21" s="515"/>
      <c r="K21" s="515"/>
      <c r="L21" s="515"/>
      <c r="M21" s="515"/>
      <c r="N21" s="88"/>
      <c r="O21" s="99" t="s">
        <v>179</v>
      </c>
      <c r="P21" s="516" t="s">
        <v>180</v>
      </c>
      <c r="Q21" s="517"/>
      <c r="R21" s="517"/>
      <c r="S21" s="517"/>
      <c r="T21" s="517"/>
      <c r="U21" s="517"/>
      <c r="V21" s="517"/>
      <c r="W21" s="517"/>
      <c r="X21" s="517"/>
      <c r="Y21" s="87"/>
    </row>
    <row r="22" spans="1:25" ht="14.25" hidden="1" customHeight="1">
      <c r="A22" s="54"/>
      <c r="B22" s="106"/>
      <c r="C22" s="105"/>
      <c r="D22" s="89"/>
      <c r="E22" s="119" t="s">
        <v>179</v>
      </c>
      <c r="F22" s="514" t="s">
        <v>182</v>
      </c>
      <c r="G22" s="515"/>
      <c r="H22" s="515"/>
      <c r="I22" s="515"/>
      <c r="J22" s="515"/>
      <c r="K22" s="515"/>
      <c r="L22" s="515"/>
      <c r="M22" s="515"/>
      <c r="N22" s="88"/>
      <c r="O22" s="102" t="s">
        <v>179</v>
      </c>
      <c r="P22" s="516" t="s">
        <v>509</v>
      </c>
      <c r="Q22" s="517"/>
      <c r="R22" s="517"/>
      <c r="S22" s="517"/>
      <c r="T22" s="517"/>
      <c r="U22" s="517"/>
      <c r="V22" s="517"/>
      <c r="W22" s="517"/>
      <c r="X22" s="517"/>
      <c r="Y22" s="87"/>
    </row>
    <row r="23" spans="1:25" ht="26.25" hidden="1" customHeight="1">
      <c r="A23" s="54"/>
      <c r="B23" s="106"/>
      <c r="C23" s="105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519"/>
      <c r="Q23" s="519"/>
      <c r="R23" s="519"/>
      <c r="S23" s="519"/>
      <c r="T23" s="519"/>
      <c r="U23" s="519"/>
      <c r="V23" s="519"/>
      <c r="W23" s="519"/>
      <c r="X23" s="88"/>
      <c r="Y23" s="87"/>
    </row>
    <row r="24" spans="1:25" ht="10.5" hidden="1" customHeight="1">
      <c r="A24" s="54"/>
      <c r="B24" s="106"/>
      <c r="C24" s="105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/>
    </row>
    <row r="25" spans="1:25" ht="14.25" hidden="1" customHeight="1">
      <c r="A25" s="54"/>
      <c r="B25" s="106"/>
      <c r="C25" s="105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7"/>
    </row>
    <row r="26" spans="1:25" ht="12" hidden="1" customHeight="1">
      <c r="A26" s="54"/>
      <c r="B26" s="106"/>
      <c r="C26" s="105"/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/>
    </row>
    <row r="27" spans="1:25" ht="14.25" hidden="1" customHeight="1">
      <c r="A27" s="54"/>
      <c r="B27" s="106"/>
      <c r="C27" s="105"/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7"/>
    </row>
    <row r="28" spans="1:25" ht="15" hidden="1">
      <c r="A28" s="54"/>
      <c r="B28" s="106"/>
      <c r="C28" s="105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</row>
    <row r="29" spans="1:25" ht="6" hidden="1" customHeight="1">
      <c r="A29" s="54"/>
      <c r="B29" s="106"/>
      <c r="C29" s="105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7"/>
    </row>
    <row r="30" spans="1:25" ht="15" hidden="1">
      <c r="A30" s="54"/>
      <c r="B30" s="106"/>
      <c r="C30" s="105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7"/>
    </row>
    <row r="31" spans="1:25" ht="9.75" hidden="1" customHeight="1">
      <c r="A31" s="54"/>
      <c r="B31" s="106"/>
      <c r="C31" s="105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7"/>
    </row>
    <row r="32" spans="1:25" ht="15" hidden="1">
      <c r="A32" s="54"/>
      <c r="B32" s="106"/>
      <c r="C32" s="105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7"/>
    </row>
    <row r="33" spans="1:25" ht="34.5" hidden="1" customHeight="1">
      <c r="A33" s="54"/>
      <c r="B33" s="106"/>
      <c r="C33" s="105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7"/>
    </row>
    <row r="34" spans="1:25" ht="15" hidden="1">
      <c r="A34" s="54"/>
      <c r="B34" s="106"/>
      <c r="C34" s="105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87"/>
    </row>
    <row r="35" spans="1:25" ht="24" hidden="1" customHeight="1">
      <c r="A35" s="54"/>
      <c r="B35" s="106"/>
      <c r="C35" s="105"/>
      <c r="D35" s="89"/>
      <c r="E35" s="518" t="s">
        <v>384</v>
      </c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87"/>
    </row>
    <row r="36" spans="1:25" ht="38.25" hidden="1" customHeight="1">
      <c r="A36" s="54"/>
      <c r="B36" s="106"/>
      <c r="C36" s="105"/>
      <c r="D36" s="89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87"/>
    </row>
    <row r="37" spans="1:25" ht="9.75" hidden="1" customHeight="1">
      <c r="A37" s="54"/>
      <c r="B37" s="106"/>
      <c r="C37" s="105"/>
      <c r="D37" s="89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87"/>
    </row>
    <row r="38" spans="1:25" ht="51" hidden="1" customHeight="1">
      <c r="A38" s="54"/>
      <c r="B38" s="106"/>
      <c r="C38" s="105"/>
      <c r="D38" s="89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87"/>
    </row>
    <row r="39" spans="1:25" ht="15" hidden="1" customHeight="1">
      <c r="A39" s="54"/>
      <c r="B39" s="106"/>
      <c r="C39" s="105"/>
      <c r="D39" s="89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87"/>
    </row>
    <row r="40" spans="1:25" ht="12" hidden="1" customHeight="1">
      <c r="A40" s="54"/>
      <c r="B40" s="106"/>
      <c r="C40" s="105"/>
      <c r="D40" s="89"/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87"/>
    </row>
    <row r="41" spans="1:25" ht="15" hidden="1">
      <c r="A41" s="54"/>
      <c r="B41" s="106"/>
      <c r="C41" s="105"/>
      <c r="D41" s="89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  <c r="U41" s="521"/>
      <c r="V41" s="521"/>
      <c r="W41" s="521"/>
      <c r="X41" s="521"/>
      <c r="Y41" s="87"/>
    </row>
    <row r="42" spans="1:25" ht="15" hidden="1">
      <c r="A42" s="54"/>
      <c r="B42" s="106"/>
      <c r="C42" s="105"/>
      <c r="D42" s="89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87"/>
    </row>
    <row r="43" spans="1:25" ht="8.25" hidden="1" customHeight="1">
      <c r="A43" s="54"/>
      <c r="B43" s="106"/>
      <c r="C43" s="105"/>
      <c r="D43" s="89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87"/>
    </row>
    <row r="44" spans="1:25" ht="27.75" hidden="1" customHeight="1">
      <c r="A44" s="54"/>
      <c r="B44" s="106"/>
      <c r="C44" s="105"/>
      <c r="D44" s="94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87"/>
    </row>
    <row r="45" spans="1:25" ht="15" hidden="1">
      <c r="A45" s="54"/>
      <c r="B45" s="106"/>
      <c r="C45" s="105"/>
      <c r="D45" s="94"/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87"/>
    </row>
    <row r="46" spans="1:25" ht="24" hidden="1" customHeight="1">
      <c r="A46" s="54"/>
      <c r="B46" s="106"/>
      <c r="C46" s="105"/>
      <c r="D46" s="89"/>
      <c r="E46" s="518" t="s">
        <v>178</v>
      </c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87"/>
    </row>
    <row r="47" spans="1:25" ht="37.5" hidden="1" customHeight="1">
      <c r="A47" s="54"/>
      <c r="B47" s="106"/>
      <c r="C47" s="105"/>
      <c r="D47" s="89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87"/>
    </row>
    <row r="48" spans="1:25" ht="24" hidden="1" customHeight="1">
      <c r="A48" s="54"/>
      <c r="B48" s="106"/>
      <c r="C48" s="105"/>
      <c r="D48" s="89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87"/>
    </row>
    <row r="49" spans="1:25" ht="51" hidden="1" customHeight="1">
      <c r="A49" s="54"/>
      <c r="B49" s="106"/>
      <c r="C49" s="105"/>
      <c r="D49" s="89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87"/>
    </row>
    <row r="50" spans="1:25" ht="12" hidden="1" customHeight="1">
      <c r="A50" s="54"/>
      <c r="B50" s="106"/>
      <c r="C50" s="105"/>
      <c r="D50" s="89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87"/>
    </row>
    <row r="51" spans="1:25" ht="9" hidden="1" customHeight="1">
      <c r="A51" s="54"/>
      <c r="B51" s="106"/>
      <c r="C51" s="105"/>
      <c r="D51" s="89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87"/>
    </row>
    <row r="52" spans="1:25" ht="10.5" hidden="1" customHeight="1">
      <c r="A52" s="54"/>
      <c r="B52" s="106"/>
      <c r="C52" s="105"/>
      <c r="D52" s="89"/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87"/>
    </row>
    <row r="53" spans="1:25" ht="10.5" hidden="1" customHeight="1">
      <c r="A53" s="54"/>
      <c r="B53" s="106"/>
      <c r="C53" s="105"/>
      <c r="D53" s="89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87"/>
    </row>
    <row r="54" spans="1:25" ht="8.25" hidden="1" customHeight="1">
      <c r="A54" s="54"/>
      <c r="B54" s="106"/>
      <c r="C54" s="105"/>
      <c r="D54" s="89"/>
      <c r="E54" s="518"/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87"/>
    </row>
    <row r="55" spans="1:25" ht="21.75" hidden="1" customHeight="1">
      <c r="A55" s="54"/>
      <c r="B55" s="106"/>
      <c r="C55" s="105"/>
      <c r="D55" s="89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87"/>
    </row>
    <row r="56" spans="1:25" ht="7.5" hidden="1" customHeight="1">
      <c r="A56" s="54"/>
      <c r="B56" s="106"/>
      <c r="C56" s="105"/>
      <c r="D56" s="94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87"/>
    </row>
    <row r="57" spans="1:25" ht="15" hidden="1">
      <c r="A57" s="54"/>
      <c r="B57" s="106"/>
      <c r="C57" s="105"/>
      <c r="D57" s="94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87"/>
    </row>
    <row r="58" spans="1:25" ht="15" hidden="1" customHeight="1">
      <c r="A58" s="54"/>
      <c r="B58" s="106"/>
      <c r="C58" s="105"/>
      <c r="D58" s="89"/>
      <c r="E58" s="498" t="s">
        <v>506</v>
      </c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8"/>
      <c r="U58" s="498"/>
      <c r="V58" s="454"/>
      <c r="W58" s="454"/>
      <c r="X58" s="454"/>
      <c r="Y58" s="87"/>
    </row>
    <row r="59" spans="1:25" ht="15" hidden="1" customHeight="1">
      <c r="A59" s="54"/>
      <c r="B59" s="106"/>
      <c r="C59" s="105"/>
      <c r="D59" s="89"/>
      <c r="E59" s="503"/>
      <c r="F59" s="503"/>
      <c r="G59" s="503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04"/>
      <c r="S59" s="504"/>
      <c r="T59" s="504"/>
      <c r="U59" s="504"/>
      <c r="V59" s="504"/>
      <c r="W59" s="504"/>
      <c r="X59" s="504"/>
      <c r="Y59" s="87"/>
    </row>
    <row r="60" spans="1:25" ht="15" hidden="1" customHeight="1">
      <c r="A60" s="54"/>
      <c r="B60" s="106"/>
      <c r="C60" s="105"/>
      <c r="D60" s="89"/>
      <c r="E60" s="503"/>
      <c r="F60" s="503"/>
      <c r="G60" s="503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87"/>
    </row>
    <row r="61" spans="1:25" ht="15" hidden="1">
      <c r="A61" s="54"/>
      <c r="B61" s="106"/>
      <c r="C61" s="105"/>
      <c r="D61" s="89"/>
      <c r="E61" s="98"/>
      <c r="F61" s="96"/>
      <c r="G61" s="97"/>
      <c r="H61" s="502"/>
      <c r="I61" s="502"/>
      <c r="J61" s="502"/>
      <c r="K61" s="502"/>
      <c r="L61" s="502"/>
      <c r="M61" s="502"/>
      <c r="N61" s="502"/>
      <c r="O61" s="502"/>
      <c r="P61" s="502"/>
      <c r="Q61" s="502"/>
      <c r="R61" s="502"/>
      <c r="S61" s="502"/>
      <c r="T61" s="502"/>
      <c r="U61" s="502"/>
      <c r="V61" s="502"/>
      <c r="W61" s="502"/>
      <c r="X61" s="502"/>
      <c r="Y61" s="87"/>
    </row>
    <row r="62" spans="1:25" ht="27.75" hidden="1" customHeight="1">
      <c r="A62" s="54"/>
      <c r="B62" s="106"/>
      <c r="C62" s="105"/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7"/>
    </row>
    <row r="63" spans="1:25" ht="15" hidden="1">
      <c r="A63" s="54"/>
      <c r="B63" s="106"/>
      <c r="C63" s="105"/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7"/>
    </row>
    <row r="64" spans="1:25" ht="15" hidden="1">
      <c r="A64" s="54"/>
      <c r="B64" s="106"/>
      <c r="C64" s="105"/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7"/>
    </row>
    <row r="65" spans="1:25" ht="15" hidden="1">
      <c r="A65" s="54"/>
      <c r="B65" s="106"/>
      <c r="C65" s="105"/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7"/>
    </row>
    <row r="66" spans="1:25" ht="15" hidden="1">
      <c r="A66" s="54"/>
      <c r="B66" s="106"/>
      <c r="C66" s="105"/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7"/>
    </row>
    <row r="67" spans="1:25" ht="53.25" hidden="1" customHeight="1">
      <c r="A67" s="54"/>
      <c r="B67" s="106"/>
      <c r="C67" s="105"/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7"/>
    </row>
    <row r="68" spans="1:25" ht="15" hidden="1">
      <c r="A68" s="54"/>
      <c r="B68" s="106"/>
      <c r="C68" s="105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87"/>
    </row>
    <row r="69" spans="1:25" ht="15" hidden="1">
      <c r="A69" s="54"/>
      <c r="B69" s="106"/>
      <c r="C69" s="105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87"/>
    </row>
    <row r="70" spans="1:25" ht="15" hidden="1">
      <c r="A70" s="54"/>
      <c r="B70" s="106"/>
      <c r="C70" s="105"/>
      <c r="D70" s="89"/>
      <c r="E70" s="498" t="s">
        <v>507</v>
      </c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54"/>
      <c r="V70" s="450"/>
      <c r="W70" s="450"/>
      <c r="X70" s="450"/>
      <c r="Y70" s="87"/>
    </row>
    <row r="71" spans="1:25" ht="15" hidden="1">
      <c r="A71" s="54"/>
      <c r="B71" s="106"/>
      <c r="C71" s="105"/>
      <c r="D71" s="89"/>
      <c r="E71" s="499" t="s">
        <v>508</v>
      </c>
      <c r="F71" s="499"/>
      <c r="G71" s="499"/>
      <c r="H71" s="499"/>
      <c r="I71" s="499"/>
      <c r="J71" s="499"/>
      <c r="K71" s="499"/>
      <c r="L71" s="499"/>
      <c r="M71" s="499"/>
      <c r="N71" s="499"/>
      <c r="O71" s="499"/>
      <c r="P71" s="499"/>
      <c r="Q71" s="499"/>
      <c r="R71" s="499"/>
      <c r="S71" s="499"/>
      <c r="T71" s="499"/>
      <c r="U71" s="451"/>
      <c r="V71" s="451"/>
      <c r="W71" s="451"/>
      <c r="X71" s="451"/>
      <c r="Y71" s="87"/>
    </row>
    <row r="72" spans="1:25" ht="15" hidden="1">
      <c r="A72" s="54"/>
      <c r="B72" s="106"/>
      <c r="C72" s="105"/>
      <c r="D72" s="89"/>
      <c r="E72" s="83"/>
      <c r="F72" s="448"/>
      <c r="G72" s="448"/>
      <c r="H72" s="448"/>
      <c r="I72" s="448"/>
      <c r="J72" s="448"/>
      <c r="K72" s="448"/>
      <c r="L72" s="448"/>
      <c r="M72" s="448"/>
      <c r="N72" s="448"/>
      <c r="O72" s="448"/>
      <c r="P72" s="448"/>
      <c r="Q72" s="448"/>
      <c r="R72" s="448"/>
      <c r="S72" s="448"/>
      <c r="T72" s="448"/>
      <c r="U72" s="448"/>
      <c r="V72" s="448"/>
      <c r="W72" s="448"/>
      <c r="X72" s="448"/>
      <c r="Y72" s="87"/>
    </row>
    <row r="73" spans="1:25" ht="15" hidden="1" customHeight="1">
      <c r="A73" s="54"/>
      <c r="B73" s="106"/>
      <c r="C73" s="105"/>
      <c r="D73" s="89"/>
      <c r="E73" s="83"/>
      <c r="F73" s="449"/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49"/>
      <c r="R73" s="449"/>
      <c r="S73" s="449"/>
      <c r="T73" s="449"/>
      <c r="U73" s="449"/>
      <c r="V73" s="449"/>
      <c r="W73" s="449"/>
      <c r="X73" s="449"/>
      <c r="Y73" s="87"/>
    </row>
    <row r="74" spans="1:25" ht="15" hidden="1">
      <c r="A74" s="54"/>
      <c r="B74" s="106"/>
      <c r="C74" s="105"/>
      <c r="D74" s="89"/>
      <c r="E74" s="83"/>
      <c r="F74" s="448"/>
      <c r="G74" s="448"/>
      <c r="H74" s="448"/>
      <c r="I74" s="448"/>
      <c r="J74" s="448"/>
      <c r="K74" s="448"/>
      <c r="L74" s="448"/>
      <c r="M74" s="448"/>
      <c r="N74" s="448"/>
      <c r="O74" s="448"/>
      <c r="P74" s="448"/>
      <c r="Q74" s="448"/>
      <c r="R74" s="448"/>
      <c r="S74" s="448"/>
      <c r="T74" s="448"/>
      <c r="U74" s="448"/>
      <c r="V74" s="448"/>
      <c r="W74" s="448"/>
      <c r="X74" s="448"/>
      <c r="Y74" s="87"/>
    </row>
    <row r="75" spans="1:25" ht="15" hidden="1" customHeight="1">
      <c r="A75" s="54"/>
      <c r="B75" s="106"/>
      <c r="C75" s="105"/>
      <c r="D75" s="89"/>
      <c r="E75" s="83"/>
      <c r="F75" s="449"/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  <c r="T75" s="449"/>
      <c r="U75" s="449"/>
      <c r="V75" s="449"/>
      <c r="W75" s="449"/>
      <c r="X75" s="449"/>
      <c r="Y75" s="87"/>
    </row>
    <row r="76" spans="1:25" ht="8.1" hidden="1" customHeight="1">
      <c r="A76" s="54"/>
      <c r="B76" s="106"/>
      <c r="C76" s="105"/>
      <c r="D76" s="89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87"/>
    </row>
    <row r="77" spans="1:25" ht="15" hidden="1">
      <c r="A77" s="54"/>
      <c r="B77" s="106"/>
      <c r="C77" s="105"/>
      <c r="D77" s="89"/>
      <c r="E77" s="453"/>
      <c r="F77" s="453"/>
      <c r="G77" s="453"/>
      <c r="H77" s="453"/>
      <c r="I77" s="453"/>
      <c r="J77" s="453"/>
      <c r="K77" s="453"/>
      <c r="L77" s="453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87"/>
    </row>
    <row r="78" spans="1:25" ht="15" hidden="1">
      <c r="A78" s="54"/>
      <c r="B78" s="106"/>
      <c r="C78" s="105"/>
      <c r="D78" s="89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87"/>
    </row>
    <row r="79" spans="1:25" ht="15" hidden="1">
      <c r="A79" s="54"/>
      <c r="B79" s="106"/>
      <c r="C79" s="105"/>
      <c r="D79" s="89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87"/>
    </row>
    <row r="80" spans="1:25" ht="15" hidden="1">
      <c r="A80" s="54"/>
      <c r="B80" s="106"/>
      <c r="C80" s="105"/>
      <c r="D80" s="89"/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87"/>
    </row>
    <row r="81" spans="1:25" ht="15" hidden="1">
      <c r="A81" s="54"/>
      <c r="B81" s="106"/>
      <c r="C81" s="105"/>
      <c r="D81" s="89"/>
      <c r="E81" s="453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X81" s="453"/>
      <c r="Y81" s="87"/>
    </row>
    <row r="82" spans="1:25" ht="15" hidden="1">
      <c r="A82" s="54"/>
      <c r="B82" s="106"/>
      <c r="C82" s="105"/>
      <c r="D82" s="89"/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87"/>
    </row>
    <row r="83" spans="1:25" ht="15" hidden="1">
      <c r="A83" s="54"/>
      <c r="B83" s="106"/>
      <c r="C83" s="105"/>
      <c r="D83" s="89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87"/>
    </row>
    <row r="84" spans="1:25" ht="15" hidden="1">
      <c r="A84" s="54"/>
      <c r="B84" s="106"/>
      <c r="C84" s="105"/>
      <c r="D84" s="89"/>
      <c r="E84" s="454"/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87"/>
    </row>
    <row r="85" spans="1:25" ht="15" hidden="1">
      <c r="A85" s="54"/>
      <c r="B85" s="106"/>
      <c r="C85" s="105"/>
      <c r="D85" s="89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87"/>
    </row>
    <row r="86" spans="1:25" ht="15" hidden="1">
      <c r="A86" s="54"/>
      <c r="B86" s="106"/>
      <c r="C86" s="105"/>
      <c r="D86" s="89"/>
      <c r="E86" s="502"/>
      <c r="F86" s="502"/>
      <c r="G86" s="502"/>
      <c r="H86" s="505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87"/>
    </row>
    <row r="87" spans="1:25" ht="15" hidden="1" customHeight="1">
      <c r="A87" s="54"/>
      <c r="B87" s="106"/>
      <c r="C87" s="105"/>
      <c r="D87" s="89"/>
      <c r="E87" s="503"/>
      <c r="F87" s="503"/>
      <c r="G87" s="503"/>
      <c r="H87" s="507"/>
      <c r="I87" s="507"/>
      <c r="J87" s="507"/>
      <c r="K87" s="507"/>
      <c r="L87" s="507"/>
      <c r="M87" s="507"/>
      <c r="N87" s="507"/>
      <c r="O87" s="507"/>
      <c r="P87" s="507"/>
      <c r="Q87" s="507"/>
      <c r="R87" s="507"/>
      <c r="S87" s="507"/>
      <c r="T87" s="507"/>
      <c r="U87" s="507"/>
      <c r="V87" s="507"/>
      <c r="W87" s="507"/>
      <c r="X87" s="507"/>
      <c r="Y87" s="87"/>
    </row>
    <row r="88" spans="1:25" ht="15" hidden="1" customHeight="1">
      <c r="A88" s="54"/>
      <c r="B88" s="106"/>
      <c r="C88" s="105"/>
      <c r="D88" s="89"/>
      <c r="E88" s="503"/>
      <c r="F88" s="503"/>
      <c r="G88" s="503"/>
      <c r="H88" s="507"/>
      <c r="I88" s="507"/>
      <c r="J88" s="507"/>
      <c r="K88" s="507"/>
      <c r="L88" s="507"/>
      <c r="M88" s="507"/>
      <c r="N88" s="507"/>
      <c r="O88" s="507"/>
      <c r="P88" s="507"/>
      <c r="Q88" s="507"/>
      <c r="R88" s="507"/>
      <c r="S88" s="507"/>
      <c r="T88" s="507"/>
      <c r="U88" s="507"/>
      <c r="V88" s="507"/>
      <c r="W88" s="507"/>
      <c r="X88" s="507"/>
      <c r="Y88" s="87"/>
    </row>
    <row r="89" spans="1:25" ht="15" hidden="1" customHeight="1">
      <c r="A89" s="54"/>
      <c r="B89" s="106"/>
      <c r="C89" s="105"/>
      <c r="D89" s="89"/>
      <c r="E89" s="98"/>
      <c r="F89" s="96"/>
      <c r="G89" s="97"/>
      <c r="H89" s="502"/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Y89" s="87"/>
    </row>
    <row r="90" spans="1:25" ht="15" hidden="1">
      <c r="A90" s="54"/>
      <c r="B90" s="106"/>
      <c r="C90" s="105"/>
      <c r="D90" s="89"/>
      <c r="E90" s="88"/>
      <c r="F90" s="88"/>
      <c r="G90" s="88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88"/>
      <c r="X90" s="88"/>
      <c r="Y90" s="87"/>
    </row>
    <row r="91" spans="1:25" ht="15" hidden="1">
      <c r="A91" s="54"/>
      <c r="B91" s="106"/>
      <c r="C91" s="105"/>
      <c r="D91" s="8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7"/>
    </row>
    <row r="92" spans="1:25" ht="15" hidden="1">
      <c r="A92" s="54"/>
      <c r="B92" s="106"/>
      <c r="C92" s="105"/>
      <c r="D92" s="89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7"/>
    </row>
    <row r="93" spans="1:25" ht="15" hidden="1">
      <c r="A93" s="54"/>
      <c r="B93" s="106"/>
      <c r="C93" s="105"/>
      <c r="D93" s="89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7"/>
    </row>
    <row r="94" spans="1:25" ht="15" hidden="1">
      <c r="A94" s="54"/>
      <c r="B94" s="106"/>
      <c r="C94" s="105"/>
      <c r="D94" s="89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7"/>
    </row>
    <row r="95" spans="1:25" ht="15" hidden="1">
      <c r="A95" s="54"/>
      <c r="B95" s="106"/>
      <c r="C95" s="105"/>
      <c r="D95" s="89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7"/>
    </row>
    <row r="96" spans="1:25" ht="15" hidden="1">
      <c r="A96" s="54"/>
      <c r="B96" s="106"/>
      <c r="C96" s="105"/>
      <c r="D96" s="89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7"/>
    </row>
    <row r="97" spans="1:27" ht="15" hidden="1">
      <c r="A97" s="54"/>
      <c r="B97" s="106"/>
      <c r="C97" s="105"/>
      <c r="D97" s="89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7"/>
    </row>
    <row r="98" spans="1:27" ht="15" hidden="1">
      <c r="A98" s="54"/>
      <c r="B98" s="106"/>
      <c r="C98" s="105"/>
      <c r="D98" s="89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7"/>
    </row>
    <row r="99" spans="1:27" ht="15" hidden="1">
      <c r="A99" s="54"/>
      <c r="B99" s="106"/>
      <c r="C99" s="105"/>
      <c r="D99" s="89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7"/>
    </row>
    <row r="100" spans="1:27" ht="15" hidden="1">
      <c r="A100" s="54"/>
      <c r="B100" s="106"/>
      <c r="C100" s="105"/>
      <c r="D100" s="89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7"/>
    </row>
    <row r="101" spans="1:27" ht="27" hidden="1" customHeight="1">
      <c r="A101" s="54"/>
      <c r="B101" s="106"/>
      <c r="C101" s="105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87"/>
    </row>
    <row r="102" spans="1:27" ht="15" hidden="1">
      <c r="A102" s="54"/>
      <c r="B102" s="106"/>
      <c r="C102" s="105"/>
      <c r="D102" s="94"/>
      <c r="Y102" s="87"/>
    </row>
    <row r="103" spans="1:27" ht="25.5" hidden="1" customHeight="1">
      <c r="A103" s="54"/>
      <c r="B103" s="106"/>
      <c r="C103" s="105"/>
      <c r="D103" s="89"/>
      <c r="E103" s="501" t="s">
        <v>177</v>
      </c>
      <c r="F103" s="501"/>
      <c r="G103" s="501"/>
      <c r="H103" s="501"/>
      <c r="I103" s="501"/>
      <c r="J103" s="501"/>
      <c r="K103" s="501"/>
      <c r="L103" s="501"/>
      <c r="M103" s="501"/>
      <c r="N103" s="501"/>
      <c r="O103" s="501"/>
      <c r="P103" s="501"/>
      <c r="Q103" s="501"/>
      <c r="R103" s="501"/>
      <c r="S103" s="501"/>
      <c r="T103" s="501"/>
      <c r="U103" s="501"/>
      <c r="V103" s="501"/>
      <c r="W103" s="501"/>
      <c r="X103" s="501"/>
      <c r="Y103" s="87"/>
    </row>
    <row r="104" spans="1:27" ht="15" hidden="1" customHeight="1">
      <c r="A104" s="54"/>
      <c r="B104" s="106"/>
      <c r="C104" s="105"/>
      <c r="D104" s="89"/>
      <c r="E104" s="88"/>
      <c r="F104" s="88"/>
      <c r="G104" s="88"/>
      <c r="H104" s="91"/>
      <c r="I104" s="91"/>
      <c r="J104" s="91"/>
      <c r="K104" s="91"/>
      <c r="L104" s="91"/>
      <c r="M104" s="91"/>
      <c r="N104" s="91"/>
      <c r="O104" s="90"/>
      <c r="P104" s="90"/>
      <c r="Q104" s="90"/>
      <c r="R104" s="90"/>
      <c r="S104" s="90"/>
      <c r="T104" s="90"/>
      <c r="U104" s="88"/>
      <c r="V104" s="88"/>
      <c r="W104" s="88"/>
      <c r="X104" s="88"/>
      <c r="Y104" s="87"/>
    </row>
    <row r="105" spans="1:27" ht="15" hidden="1" customHeight="1">
      <c r="A105" s="54"/>
      <c r="B105" s="106"/>
      <c r="C105" s="105"/>
      <c r="D105" s="89"/>
      <c r="E105" s="92"/>
      <c r="F105" s="500" t="s">
        <v>176</v>
      </c>
      <c r="G105" s="500"/>
      <c r="H105" s="500"/>
      <c r="I105" s="500"/>
      <c r="J105" s="500"/>
      <c r="K105" s="500"/>
      <c r="L105" s="500"/>
      <c r="M105" s="500"/>
      <c r="N105" s="500"/>
      <c r="O105" s="500"/>
      <c r="P105" s="500"/>
      <c r="Q105" s="500"/>
      <c r="R105" s="500"/>
      <c r="S105" s="500"/>
      <c r="T105" s="90"/>
      <c r="U105" s="88"/>
      <c r="V105" s="88"/>
      <c r="W105" s="88"/>
      <c r="X105" s="88"/>
      <c r="Y105" s="87"/>
      <c r="AA105" s="107" t="s">
        <v>174</v>
      </c>
    </row>
    <row r="106" spans="1:27" ht="15" hidden="1" customHeight="1">
      <c r="A106" s="54"/>
      <c r="B106" s="106"/>
      <c r="C106" s="105"/>
      <c r="D106" s="89"/>
      <c r="E106" s="88"/>
      <c r="F106" s="88"/>
      <c r="G106" s="88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88"/>
      <c r="V106" s="88"/>
      <c r="W106" s="88"/>
      <c r="X106" s="88"/>
      <c r="Y106" s="87"/>
    </row>
    <row r="107" spans="1:27" ht="15" hidden="1">
      <c r="A107" s="54"/>
      <c r="B107" s="106"/>
      <c r="C107" s="105"/>
      <c r="D107" s="89"/>
      <c r="E107" s="88"/>
      <c r="F107" s="500" t="s">
        <v>175</v>
      </c>
      <c r="G107" s="500"/>
      <c r="H107" s="500"/>
      <c r="I107" s="500"/>
      <c r="J107" s="500"/>
      <c r="K107" s="500"/>
      <c r="L107" s="500"/>
      <c r="M107" s="500"/>
      <c r="N107" s="500"/>
      <c r="O107" s="500"/>
      <c r="P107" s="500"/>
      <c r="Q107" s="500"/>
      <c r="R107" s="500"/>
      <c r="S107" s="500"/>
      <c r="T107" s="500"/>
      <c r="U107" s="500"/>
      <c r="V107" s="500"/>
      <c r="W107" s="500"/>
      <c r="X107" s="500"/>
      <c r="Y107" s="87"/>
    </row>
    <row r="108" spans="1:27" ht="15" hidden="1">
      <c r="A108" s="54"/>
      <c r="B108" s="106"/>
      <c r="C108" s="105"/>
      <c r="D108" s="89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7"/>
    </row>
    <row r="109" spans="1:27" ht="15" hidden="1">
      <c r="A109" s="54"/>
      <c r="B109" s="106"/>
      <c r="C109" s="105"/>
      <c r="D109" s="89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7"/>
    </row>
    <row r="110" spans="1:27" ht="15" hidden="1">
      <c r="A110" s="54"/>
      <c r="B110" s="106"/>
      <c r="C110" s="105"/>
      <c r="D110" s="89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7"/>
    </row>
    <row r="111" spans="1:27" ht="15" hidden="1">
      <c r="A111" s="54"/>
      <c r="B111" s="106"/>
      <c r="C111" s="105"/>
      <c r="D111" s="89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7"/>
    </row>
    <row r="112" spans="1:27" ht="15" hidden="1">
      <c r="A112" s="54"/>
      <c r="B112" s="106"/>
      <c r="C112" s="105"/>
      <c r="D112" s="8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7"/>
    </row>
    <row r="113" spans="1:25" ht="15" hidden="1">
      <c r="A113" s="54"/>
      <c r="B113" s="106"/>
      <c r="C113" s="105"/>
      <c r="D113" s="8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7"/>
    </row>
    <row r="114" spans="1:25" ht="25.5" hidden="1" customHeight="1">
      <c r="A114" s="54"/>
      <c r="B114" s="106"/>
      <c r="C114" s="105"/>
      <c r="D114" s="89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7"/>
    </row>
    <row r="115" spans="1:25" ht="11.25" hidden="1" customHeight="1">
      <c r="A115" s="54"/>
      <c r="B115" s="106"/>
      <c r="C115" s="105"/>
      <c r="D115" s="89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7"/>
    </row>
    <row r="116" spans="1:25" ht="8.25" hidden="1" customHeight="1">
      <c r="A116" s="54"/>
      <c r="B116" s="106"/>
      <c r="C116" s="105"/>
      <c r="D116" s="89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7"/>
    </row>
    <row r="117" spans="1:25" ht="10.5" hidden="1" customHeight="1">
      <c r="A117" s="54"/>
      <c r="B117" s="106"/>
      <c r="C117" s="105"/>
      <c r="D117" s="89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7"/>
    </row>
    <row r="118" spans="1:25" ht="15" customHeight="1">
      <c r="A118" s="54"/>
      <c r="B118" s="104"/>
      <c r="C118" s="103"/>
      <c r="D118" s="86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/>
    </row>
  </sheetData>
  <sheetProtection algorithmName="SHA-512" hashValue="xjndYD/vRhXWlqwvynbQ+PLGDaodEY5SE3fVBu7DKsU+NaVYMvlZLBbrU/Cy3fghw+0CrzbRfNaSORLyqowDAA==" saltValue="P1aMQeJFIo+yqSzniZUl5Q==" spinCount="100000" sheet="1" objects="1" scenarios="1" formatColumns="0" formatRows="0"/>
  <dataConsolidate/>
  <mergeCells count="31">
    <mergeCell ref="E46:X57"/>
    <mergeCell ref="P23:W23"/>
    <mergeCell ref="F22:M22"/>
    <mergeCell ref="P22:X22"/>
    <mergeCell ref="E35:X39"/>
    <mergeCell ref="E40:X40"/>
    <mergeCell ref="E41:X45"/>
    <mergeCell ref="B2:G2"/>
    <mergeCell ref="B3:C3"/>
    <mergeCell ref="B5:Y5"/>
    <mergeCell ref="E7:X19"/>
    <mergeCell ref="F21:M21"/>
    <mergeCell ref="P21:X21"/>
    <mergeCell ref="F107:X107"/>
    <mergeCell ref="H61:X61"/>
    <mergeCell ref="E86:G86"/>
    <mergeCell ref="H86:X86"/>
    <mergeCell ref="E87:G87"/>
    <mergeCell ref="H87:X87"/>
    <mergeCell ref="E88:G88"/>
    <mergeCell ref="H88:X88"/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</mergeCells>
  <hyperlinks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ORG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126</xdr:row>
                <xdr:rowOff>47625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9" hidden="1"/>
    <row r="2" spans="3:9" hidden="1"/>
    <row r="3" spans="3:9" hidden="1"/>
    <row r="4" spans="3:9" hidden="1"/>
    <row r="5" spans="3:9" hidden="1"/>
    <row r="6" spans="3:9" s="395" customFormat="1" ht="6">
      <c r="C6" s="396"/>
      <c r="D6" s="394"/>
      <c r="E6" s="394"/>
    </row>
    <row r="7" spans="3:9" ht="18.95" customHeight="1">
      <c r="C7" s="68"/>
      <c r="D7" s="537" t="s">
        <v>460</v>
      </c>
      <c r="E7" s="539"/>
    </row>
    <row r="8" spans="3:9" s="395" customFormat="1" ht="6">
      <c r="C8" s="396"/>
      <c r="D8" s="394"/>
      <c r="E8" s="394"/>
    </row>
    <row r="9" spans="3:9" ht="15.95" customHeight="1">
      <c r="C9" s="68"/>
      <c r="D9" s="218" t="s">
        <v>32</v>
      </c>
      <c r="E9" s="192" t="s">
        <v>252</v>
      </c>
    </row>
    <row r="10" spans="3:9" ht="12" customHeight="1">
      <c r="C10" s="68"/>
      <c r="D10" s="53" t="s">
        <v>33</v>
      </c>
      <c r="E10" s="53" t="s">
        <v>5</v>
      </c>
    </row>
    <row r="11" spans="3:9" ht="11.25" hidden="1" customHeight="1">
      <c r="C11" s="68"/>
      <c r="D11" s="290">
        <v>0</v>
      </c>
      <c r="E11" s="291"/>
    </row>
    <row r="12" spans="3:9" ht="15" customHeight="1">
      <c r="C12" s="182"/>
      <c r="D12" s="183">
        <v>1</v>
      </c>
      <c r="E12" s="184"/>
    </row>
    <row r="13" spans="3:9" ht="12" customHeight="1">
      <c r="C13" s="68"/>
      <c r="D13" s="292"/>
      <c r="E13" s="293" t="s">
        <v>113</v>
      </c>
    </row>
    <row r="14" spans="3:9" ht="3" customHeight="1"/>
    <row r="15" spans="3:9" ht="22.5" customHeight="1">
      <c r="C15" s="294"/>
      <c r="D15" s="565" t="s">
        <v>475</v>
      </c>
      <c r="E15" s="566"/>
      <c r="F15" s="295"/>
      <c r="G15" s="295"/>
      <c r="H15" s="295"/>
      <c r="I15" s="29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4"/>
  <sheetViews>
    <sheetView showGridLines="0" zoomScaleNormal="100" workbookViewId="0"/>
  </sheetViews>
  <sheetFormatPr defaultRowHeight="11.25"/>
  <cols>
    <col min="1" max="1" width="3.7109375" style="17" customWidth="1"/>
    <col min="2" max="2" width="36.7109375" style="17" customWidth="1"/>
    <col min="3" max="3" width="103.28515625" style="17" customWidth="1"/>
    <col min="4" max="4" width="17.7109375" style="17" customWidth="1"/>
    <col min="5" max="16384" width="9.140625" style="17"/>
  </cols>
  <sheetData>
    <row r="1" spans="2:5" s="363" customFormat="1" ht="6"/>
    <row r="2" spans="2:5" ht="22.5">
      <c r="B2" s="567" t="s">
        <v>12</v>
      </c>
      <c r="C2" s="567"/>
      <c r="D2" s="567"/>
      <c r="E2" s="362"/>
    </row>
    <row r="3" spans="2:5" s="363" customFormat="1" ht="6"/>
    <row r="4" spans="2:5" ht="21.75" customHeight="1">
      <c r="B4" s="482" t="s">
        <v>30</v>
      </c>
      <c r="C4" s="482" t="s">
        <v>31</v>
      </c>
      <c r="D4" s="482" t="s">
        <v>24</v>
      </c>
    </row>
  </sheetData>
  <sheetProtection algorithmName="SHA-512" hashValue="Aybs2d5pJPTSmfw8xAQpkZ97mYhWU/FwBFIwioxhUfQNMiiLABuaNs7KLVUeJ+7hmcqIxaPQmY5ApbjUucsX8g==" saltValue="HtQ9irLz8GPcCxfyhhEdpg==" spinCount="100000" sheet="1" objects="1" scenarios="1" formatColumns="0" formatRows="0" autoFilter="0"/>
  <autoFilter ref="B4:D4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B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>
    <row r="1" spans="2:2">
      <c r="B1" s="211"/>
    </row>
  </sheetData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>
    <row r="1" spans="1:2">
      <c r="A1" s="207" t="s">
        <v>371</v>
      </c>
      <c r="B1" s="207" t="s">
        <v>372</v>
      </c>
    </row>
    <row r="2" spans="1:2">
      <c r="A2" s="207">
        <v>4189706</v>
      </c>
      <c r="B2" s="207" t="s">
        <v>955</v>
      </c>
    </row>
    <row r="3" spans="1:2">
      <c r="A3" s="207">
        <v>4189705</v>
      </c>
      <c r="B3" s="207" t="s">
        <v>956</v>
      </c>
    </row>
    <row r="4" spans="1:2">
      <c r="A4" s="207">
        <v>4189707</v>
      </c>
      <c r="B4" s="207" t="s">
        <v>557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203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2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385"/>
  <sheetViews>
    <sheetView showGridLines="0" zoomScaleNormal="100" workbookViewId="0"/>
  </sheetViews>
  <sheetFormatPr defaultRowHeight="11.25"/>
  <cols>
    <col min="1" max="1" width="36.28515625" style="4" customWidth="1"/>
    <col min="2" max="2" width="21.140625" style="4" bestFit="1" customWidth="1"/>
    <col min="3" max="16384" width="9.140625" style="3"/>
  </cols>
  <sheetData>
    <row r="1" spans="1:2">
      <c r="A1" s="5" t="s">
        <v>13</v>
      </c>
      <c r="B1" s="5" t="s">
        <v>14</v>
      </c>
    </row>
    <row r="2" spans="1:2">
      <c r="A2" t="s">
        <v>15</v>
      </c>
      <c r="B2" t="s">
        <v>366</v>
      </c>
    </row>
    <row r="3" spans="1:2">
      <c r="A3" t="s">
        <v>193</v>
      </c>
      <c r="B3" t="s">
        <v>510</v>
      </c>
    </row>
    <row r="4" spans="1:2">
      <c r="A4" t="s">
        <v>16</v>
      </c>
      <c r="B4" t="s">
        <v>209</v>
      </c>
    </row>
    <row r="5" spans="1:2">
      <c r="A5" t="s">
        <v>553</v>
      </c>
      <c r="B5" t="s">
        <v>375</v>
      </c>
    </row>
    <row r="6" spans="1:2">
      <c r="A6" t="s">
        <v>554</v>
      </c>
      <c r="B6" t="s">
        <v>376</v>
      </c>
    </row>
    <row r="7" spans="1:2">
      <c r="A7" t="s">
        <v>555</v>
      </c>
      <c r="B7" t="s">
        <v>367</v>
      </c>
    </row>
    <row r="8" spans="1:2">
      <c r="A8" t="s">
        <v>469</v>
      </c>
      <c r="B8" t="s">
        <v>205</v>
      </c>
    </row>
    <row r="9" spans="1:2">
      <c r="A9" t="s">
        <v>470</v>
      </c>
      <c r="B9" t="s">
        <v>195</v>
      </c>
    </row>
    <row r="10" spans="1:2">
      <c r="A10" t="s">
        <v>11</v>
      </c>
      <c r="B10" t="s">
        <v>196</v>
      </c>
    </row>
    <row r="11" spans="1:2">
      <c r="A11" t="s">
        <v>351</v>
      </c>
      <c r="B11" t="s">
        <v>471</v>
      </c>
    </row>
    <row r="12" spans="1:2">
      <c r="A12" t="s">
        <v>194</v>
      </c>
      <c r="B12" t="s">
        <v>468</v>
      </c>
    </row>
    <row r="13" spans="1:2">
      <c r="A13"/>
      <c r="B13" t="s">
        <v>511</v>
      </c>
    </row>
    <row r="14" spans="1:2">
      <c r="A14"/>
      <c r="B14" t="s">
        <v>197</v>
      </c>
    </row>
    <row r="15" spans="1:2">
      <c r="A15"/>
      <c r="B15" t="s">
        <v>215</v>
      </c>
    </row>
    <row r="16" spans="1:2">
      <c r="A16"/>
      <c r="B16" t="s">
        <v>472</v>
      </c>
    </row>
    <row r="17" spans="1:2">
      <c r="A17"/>
      <c r="B17" t="s">
        <v>198</v>
      </c>
    </row>
    <row r="18" spans="1:2">
      <c r="A18"/>
      <c r="B18" t="s">
        <v>199</v>
      </c>
    </row>
    <row r="19" spans="1:2">
      <c r="A19"/>
      <c r="B19" t="s">
        <v>200</v>
      </c>
    </row>
    <row r="20" spans="1:2">
      <c r="A20"/>
      <c r="B20" t="s">
        <v>201</v>
      </c>
    </row>
    <row r="21" spans="1:2">
      <c r="A21"/>
      <c r="B21" t="s">
        <v>202</v>
      </c>
    </row>
    <row r="22" spans="1:2">
      <c r="A22"/>
      <c r="B22" t="s">
        <v>203</v>
      </c>
    </row>
    <row r="23" spans="1:2">
      <c r="A23"/>
      <c r="B23" t="s">
        <v>204</v>
      </c>
    </row>
    <row r="24" spans="1:2">
      <c r="A24"/>
      <c r="B24" t="s">
        <v>206</v>
      </c>
    </row>
    <row r="25" spans="1:2">
      <c r="A25"/>
      <c r="B25" t="s">
        <v>207</v>
      </c>
    </row>
    <row r="26" spans="1:2">
      <c r="A26"/>
      <c r="B26" t="s">
        <v>208</v>
      </c>
    </row>
    <row r="27" spans="1:2">
      <c r="A27"/>
      <c r="B27" t="s">
        <v>210</v>
      </c>
    </row>
    <row r="28" spans="1:2">
      <c r="A28"/>
      <c r="B28" t="s">
        <v>211</v>
      </c>
    </row>
    <row r="29" spans="1:2">
      <c r="A29"/>
      <c r="B29" t="s">
        <v>473</v>
      </c>
    </row>
    <row r="30" spans="1:2">
      <c r="A30"/>
      <c r="B30" t="s">
        <v>349</v>
      </c>
    </row>
    <row r="31" spans="1:2">
      <c r="A31"/>
      <c r="B31" t="s">
        <v>212</v>
      </c>
    </row>
    <row r="32" spans="1:2">
      <c r="A32"/>
      <c r="B32" t="s">
        <v>213</v>
      </c>
    </row>
    <row r="33" spans="1:2">
      <c r="A33"/>
      <c r="B33" t="s">
        <v>214</v>
      </c>
    </row>
    <row r="34" spans="1:2">
      <c r="A34"/>
      <c r="B34" t="s">
        <v>216</v>
      </c>
    </row>
    <row r="35" spans="1:2">
      <c r="A35"/>
      <c r="B35" t="s">
        <v>217</v>
      </c>
    </row>
    <row r="36" spans="1:2">
      <c r="A36"/>
      <c r="B36" t="s">
        <v>218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20"/>
  <sheetViews>
    <sheetView showGridLines="0" zoomScaleNormal="100" workbookViewId="0"/>
  </sheetViews>
  <sheetFormatPr defaultRowHeight="11.25"/>
  <cols>
    <col min="1" max="1" width="30.7109375" style="14" customWidth="1"/>
    <col min="2" max="2" width="80.7109375" style="14" customWidth="1"/>
    <col min="3" max="3" width="30.7109375" style="14" customWidth="1"/>
    <col min="4" max="16384" width="9.140625" style="13"/>
  </cols>
  <sheetData>
    <row r="1" spans="1:4" ht="24" customHeight="1">
      <c r="A1" s="121" t="s">
        <v>22</v>
      </c>
      <c r="B1" s="121" t="s">
        <v>23</v>
      </c>
      <c r="C1" s="121" t="s">
        <v>24</v>
      </c>
      <c r="D1" s="12"/>
    </row>
    <row r="2" spans="1:4">
      <c r="A2" s="490">
        <v>44557.402453703704</v>
      </c>
      <c r="B2" s="14" t="s">
        <v>559</v>
      </c>
      <c r="C2" s="14" t="s">
        <v>385</v>
      </c>
    </row>
    <row r="3" spans="1:4">
      <c r="A3" s="490">
        <v>44557.402615740742</v>
      </c>
      <c r="B3" s="14" t="s">
        <v>559</v>
      </c>
      <c r="C3" s="14" t="s">
        <v>385</v>
      </c>
    </row>
    <row r="4" spans="1:4">
      <c r="A4" s="490">
        <v>44557.402627314812</v>
      </c>
      <c r="B4" s="14" t="s">
        <v>958</v>
      </c>
      <c r="C4" s="14" t="s">
        <v>385</v>
      </c>
    </row>
    <row r="5" spans="1:4" ht="22.5">
      <c r="A5" s="490">
        <v>44557.402627314812</v>
      </c>
      <c r="B5" s="14" t="s">
        <v>959</v>
      </c>
      <c r="C5" s="14" t="s">
        <v>385</v>
      </c>
    </row>
    <row r="6" spans="1:4">
      <c r="A6" s="490">
        <v>44557.402627314812</v>
      </c>
      <c r="B6" s="14" t="s">
        <v>960</v>
      </c>
      <c r="C6" s="14" t="s">
        <v>385</v>
      </c>
    </row>
    <row r="7" spans="1:4">
      <c r="A7" s="490">
        <v>44557.402650462966</v>
      </c>
      <c r="B7" s="14" t="s">
        <v>961</v>
      </c>
      <c r="C7" s="14" t="s">
        <v>385</v>
      </c>
    </row>
    <row r="8" spans="1:4">
      <c r="A8" s="490">
        <v>44557.403009259258</v>
      </c>
      <c r="B8" s="14" t="s">
        <v>962</v>
      </c>
      <c r="C8" s="14" t="s">
        <v>963</v>
      </c>
    </row>
    <row r="9" spans="1:4">
      <c r="A9" s="490">
        <v>44557.404328703706</v>
      </c>
      <c r="B9" s="14" t="s">
        <v>559</v>
      </c>
      <c r="C9" s="14" t="s">
        <v>385</v>
      </c>
    </row>
    <row r="10" spans="1:4">
      <c r="A10" s="490">
        <v>44557.404328703706</v>
      </c>
      <c r="B10" s="14" t="s">
        <v>958</v>
      </c>
      <c r="C10" s="14" t="s">
        <v>385</v>
      </c>
    </row>
    <row r="11" spans="1:4" ht="22.5">
      <c r="A11" s="490">
        <v>44557.404328703706</v>
      </c>
      <c r="B11" s="14" t="s">
        <v>959</v>
      </c>
      <c r="C11" s="14" t="s">
        <v>385</v>
      </c>
    </row>
    <row r="12" spans="1:4">
      <c r="A12" s="490">
        <v>44557.404328703706</v>
      </c>
      <c r="B12" s="14" t="s">
        <v>960</v>
      </c>
      <c r="C12" s="14" t="s">
        <v>385</v>
      </c>
    </row>
    <row r="13" spans="1:4">
      <c r="A13" s="490">
        <v>44557.404351851852</v>
      </c>
      <c r="B13" s="14" t="s">
        <v>961</v>
      </c>
      <c r="C13" s="14" t="s">
        <v>385</v>
      </c>
    </row>
    <row r="14" spans="1:4" ht="33.75">
      <c r="A14" s="490">
        <v>44557.40519675926</v>
      </c>
      <c r="B14" s="14" t="s">
        <v>964</v>
      </c>
      <c r="C14" s="14" t="s">
        <v>385</v>
      </c>
    </row>
    <row r="15" spans="1:4" ht="33.75">
      <c r="A15" s="490">
        <v>44557.40519675926</v>
      </c>
      <c r="B15" s="14" t="s">
        <v>965</v>
      </c>
      <c r="C15" s="14" t="s">
        <v>385</v>
      </c>
    </row>
    <row r="16" spans="1:4">
      <c r="A16" s="490">
        <v>44557.40519675926</v>
      </c>
      <c r="B16" s="14" t="s">
        <v>966</v>
      </c>
      <c r="C16" s="14" t="s">
        <v>385</v>
      </c>
    </row>
    <row r="17" spans="1:3" ht="45">
      <c r="A17" s="490">
        <v>44557.405219907407</v>
      </c>
      <c r="B17" s="14" t="s">
        <v>967</v>
      </c>
      <c r="C17" s="14" t="s">
        <v>385</v>
      </c>
    </row>
    <row r="18" spans="1:3" ht="22.5">
      <c r="A18" s="490">
        <v>44557.405243055553</v>
      </c>
      <c r="B18" s="14" t="s">
        <v>969</v>
      </c>
      <c r="C18" s="14" t="s">
        <v>385</v>
      </c>
    </row>
    <row r="19" spans="1:3">
      <c r="A19" s="490">
        <v>44557.405694444446</v>
      </c>
      <c r="B19" s="14" t="s">
        <v>559</v>
      </c>
      <c r="C19" s="14" t="s">
        <v>385</v>
      </c>
    </row>
    <row r="20" spans="1:3">
      <c r="A20" s="490">
        <v>44557.405706018515</v>
      </c>
      <c r="B20" s="14" t="s">
        <v>971</v>
      </c>
      <c r="C20" s="14" t="s">
        <v>385</v>
      </c>
    </row>
  </sheetData>
  <sheetProtection algorithmName="SHA-512" hashValue="qGN1vVst4vblkK/Bwq4XRbZ0zz6BgerHFqhib8AeN6agxyAdoRDy/sLG6ZMZzQQZi6YA20xSJZUCf/1W2tbzOg==" saltValue="8oJZAPnM+3xYakQFHQK72w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9" bestFit="1" customWidth="1"/>
    <col min="3" max="3" width="9.140625" style="59"/>
    <col min="4" max="4" width="9.140625" style="59" customWidth="1"/>
    <col min="5" max="5" width="9.140625" style="7"/>
    <col min="6" max="6" width="11.140625" style="7" customWidth="1"/>
    <col min="7" max="7" width="31.42578125" style="7" bestFit="1" customWidth="1"/>
    <col min="8" max="8" width="35.28515625" style="7" customWidth="1"/>
    <col min="9" max="9" width="14.5703125" style="7" bestFit="1" customWidth="1"/>
    <col min="10" max="11" width="26.85546875" style="7" customWidth="1"/>
    <col min="12" max="12" width="9.140625" style="7"/>
    <col min="13" max="13" width="26.28515625" style="80" customWidth="1"/>
    <col min="14" max="14" width="29.140625" style="81" customWidth="1"/>
    <col min="15" max="16" width="9.140625" style="7"/>
    <col min="17" max="17" width="39.7109375" style="7" bestFit="1" customWidth="1"/>
    <col min="18" max="18" width="87.5703125" style="7" customWidth="1"/>
    <col min="19" max="19" width="81.5703125" style="7" customWidth="1"/>
    <col min="20" max="20" width="9.140625" style="7"/>
    <col min="21" max="22" width="9.140625" style="3"/>
    <col min="23" max="24" width="9.140625" style="7"/>
    <col min="25" max="25" width="13.42578125" style="7" customWidth="1"/>
    <col min="26" max="26" width="24.85546875" style="7" customWidth="1"/>
    <col min="27" max="27" width="9.140625" style="7"/>
    <col min="28" max="28" width="11.140625" style="7" bestFit="1" customWidth="1"/>
    <col min="29" max="29" width="72" style="7" customWidth="1"/>
    <col min="30" max="30" width="9.140625" style="7"/>
    <col min="31" max="32" width="32.140625" style="7" customWidth="1"/>
    <col min="33" max="34" width="39.7109375" style="7" customWidth="1"/>
    <col min="35" max="16384" width="9.140625" style="7"/>
  </cols>
  <sheetData>
    <row r="1" spans="1:34" s="57" customFormat="1" ht="51">
      <c r="A1" s="56" t="s">
        <v>19</v>
      </c>
      <c r="B1" s="55"/>
      <c r="C1" s="56" t="s">
        <v>28</v>
      </c>
      <c r="D1" s="56" t="s">
        <v>25</v>
      </c>
      <c r="E1" s="56" t="s">
        <v>118</v>
      </c>
      <c r="F1" s="56" t="s">
        <v>168</v>
      </c>
      <c r="G1" s="56" t="s">
        <v>134</v>
      </c>
      <c r="H1" s="56" t="s">
        <v>139</v>
      </c>
      <c r="I1" s="56" t="s">
        <v>162</v>
      </c>
      <c r="J1" s="56" t="s">
        <v>186</v>
      </c>
      <c r="K1" s="56" t="s">
        <v>362</v>
      </c>
      <c r="L1" s="201" t="s">
        <v>363</v>
      </c>
      <c r="M1" s="56" t="s">
        <v>163</v>
      </c>
      <c r="N1" s="79" t="s">
        <v>225</v>
      </c>
      <c r="Q1" s="300" t="s">
        <v>226</v>
      </c>
      <c r="R1" s="298" t="s">
        <v>239</v>
      </c>
      <c r="S1" s="133" t="s">
        <v>240</v>
      </c>
      <c r="U1" s="174" t="s">
        <v>288</v>
      </c>
      <c r="V1" s="174" t="s">
        <v>289</v>
      </c>
      <c r="X1" s="413" t="s">
        <v>339</v>
      </c>
      <c r="Y1" s="413" t="s">
        <v>342</v>
      </c>
      <c r="Z1" s="413" t="s">
        <v>343</v>
      </c>
      <c r="AB1" s="568" t="s">
        <v>482</v>
      </c>
      <c r="AC1" s="568"/>
      <c r="AE1" s="433" t="s">
        <v>493</v>
      </c>
      <c r="AF1" s="433" t="s">
        <v>501</v>
      </c>
      <c r="AG1" s="433" t="s">
        <v>492</v>
      </c>
      <c r="AH1" s="433" t="s">
        <v>502</v>
      </c>
    </row>
    <row r="2" spans="1:34" ht="56.25">
      <c r="A2" s="8" t="s">
        <v>41</v>
      </c>
      <c r="C2" s="58">
        <v>2013</v>
      </c>
      <c r="D2" s="58" t="s">
        <v>26</v>
      </c>
      <c r="E2" s="61" t="s">
        <v>119</v>
      </c>
      <c r="F2" s="61" t="s">
        <v>169</v>
      </c>
      <c r="G2" s="61" t="s">
        <v>132</v>
      </c>
      <c r="H2" s="61" t="s">
        <v>136</v>
      </c>
      <c r="I2" s="61" t="s">
        <v>33</v>
      </c>
      <c r="J2" s="61" t="s">
        <v>187</v>
      </c>
      <c r="K2" s="82"/>
      <c r="L2" s="202">
        <v>55</v>
      </c>
      <c r="M2" s="56" t="s">
        <v>164</v>
      </c>
      <c r="N2" s="79" t="s">
        <v>224</v>
      </c>
      <c r="Q2" s="301" t="s">
        <v>558</v>
      </c>
      <c r="R2" s="299" t="s">
        <v>232</v>
      </c>
      <c r="S2" s="58" t="s">
        <v>241</v>
      </c>
      <c r="U2" s="6" t="s">
        <v>290</v>
      </c>
      <c r="V2" s="175" t="s">
        <v>290</v>
      </c>
      <c r="X2" s="412" t="s">
        <v>340</v>
      </c>
      <c r="Y2" s="431" t="s">
        <v>344</v>
      </c>
      <c r="Z2" s="432" t="s">
        <v>345</v>
      </c>
      <c r="AB2" s="411" t="s">
        <v>469</v>
      </c>
      <c r="AC2" s="479" t="s">
        <v>483</v>
      </c>
      <c r="AE2"/>
      <c r="AF2"/>
      <c r="AG2" t="s">
        <v>955</v>
      </c>
      <c r="AH2"/>
    </row>
    <row r="3" spans="1:34" ht="25.5">
      <c r="A3" s="8" t="s">
        <v>42</v>
      </c>
      <c r="C3" s="58">
        <v>2014</v>
      </c>
      <c r="D3" s="58" t="s">
        <v>27</v>
      </c>
      <c r="E3" s="61" t="s">
        <v>120</v>
      </c>
      <c r="F3" s="61" t="s">
        <v>170</v>
      </c>
      <c r="G3" s="61" t="s">
        <v>133</v>
      </c>
      <c r="H3" s="61" t="s">
        <v>137</v>
      </c>
      <c r="I3" s="61" t="s">
        <v>5</v>
      </c>
      <c r="J3" s="61" t="s">
        <v>184</v>
      </c>
      <c r="K3" s="82" t="s">
        <v>361</v>
      </c>
      <c r="L3" s="201" t="s">
        <v>365</v>
      </c>
      <c r="M3" s="56" t="s">
        <v>165</v>
      </c>
      <c r="N3" s="79" t="s">
        <v>222</v>
      </c>
      <c r="Q3" s="301" t="s">
        <v>465</v>
      </c>
      <c r="R3" s="299" t="s">
        <v>233</v>
      </c>
      <c r="S3" s="58" t="s">
        <v>242</v>
      </c>
      <c r="U3" s="6" t="s">
        <v>291</v>
      </c>
      <c r="V3" s="175" t="s">
        <v>291</v>
      </c>
      <c r="X3" s="416" t="s">
        <v>341</v>
      </c>
      <c r="Y3" s="415" t="s">
        <v>346</v>
      </c>
      <c r="Z3" s="415" t="s">
        <v>346</v>
      </c>
      <c r="AB3" s="414" t="s">
        <v>553</v>
      </c>
      <c r="AC3" s="417" t="s">
        <v>484</v>
      </c>
      <c r="AE3"/>
      <c r="AF3"/>
      <c r="AG3"/>
      <c r="AH3"/>
    </row>
    <row r="4" spans="1:34" ht="56.25">
      <c r="A4" s="8" t="s">
        <v>43</v>
      </c>
      <c r="C4" s="58">
        <v>2015</v>
      </c>
      <c r="E4" s="61" t="s">
        <v>121</v>
      </c>
      <c r="F4" s="61" t="s">
        <v>171</v>
      </c>
      <c r="H4" s="61" t="s">
        <v>138</v>
      </c>
      <c r="I4" s="61" t="s">
        <v>6</v>
      </c>
      <c r="J4" s="61" t="s">
        <v>185</v>
      </c>
      <c r="K4" s="82"/>
      <c r="L4" s="202">
        <v>112</v>
      </c>
      <c r="M4" s="56" t="s">
        <v>166</v>
      </c>
      <c r="N4" s="79" t="s">
        <v>223</v>
      </c>
      <c r="R4" s="131" t="s">
        <v>234</v>
      </c>
      <c r="S4" s="58" t="s">
        <v>243</v>
      </c>
      <c r="U4" s="6" t="s">
        <v>292</v>
      </c>
      <c r="V4" s="175" t="s">
        <v>292</v>
      </c>
      <c r="AB4" s="414" t="s">
        <v>554</v>
      </c>
      <c r="AC4" s="417" t="s">
        <v>528</v>
      </c>
      <c r="AE4"/>
      <c r="AF4"/>
      <c r="AG4"/>
      <c r="AH4"/>
    </row>
    <row r="5" spans="1:34" ht="25.5">
      <c r="A5" s="8" t="s">
        <v>44</v>
      </c>
      <c r="C5" s="58">
        <v>2016</v>
      </c>
      <c r="E5" s="61" t="s">
        <v>122</v>
      </c>
      <c r="F5" s="61" t="s">
        <v>172</v>
      </c>
      <c r="I5" s="61" t="s">
        <v>7</v>
      </c>
      <c r="M5" s="56" t="s">
        <v>167</v>
      </c>
      <c r="N5" s="79" t="s">
        <v>221</v>
      </c>
      <c r="R5" s="132" t="s">
        <v>235</v>
      </c>
      <c r="S5" s="58" t="s">
        <v>249</v>
      </c>
      <c r="U5" s="6" t="s">
        <v>293</v>
      </c>
      <c r="V5" s="175" t="s">
        <v>293</v>
      </c>
      <c r="AB5" s="414" t="s">
        <v>555</v>
      </c>
      <c r="AC5" s="417" t="s">
        <v>485</v>
      </c>
      <c r="AE5"/>
      <c r="AF5"/>
      <c r="AG5"/>
      <c r="AH5" t="s">
        <v>552</v>
      </c>
    </row>
    <row r="6" spans="1:34" ht="22.5">
      <c r="A6" s="8" t="s">
        <v>45</v>
      </c>
      <c r="C6" s="58">
        <v>2017</v>
      </c>
      <c r="E6" s="61" t="s">
        <v>123</v>
      </c>
      <c r="F6" s="82"/>
      <c r="I6" s="61" t="s">
        <v>20</v>
      </c>
      <c r="M6" s="7"/>
      <c r="N6" s="7"/>
      <c r="Q6" s="123"/>
      <c r="R6" s="132" t="s">
        <v>236</v>
      </c>
      <c r="S6" s="58" t="s">
        <v>250</v>
      </c>
      <c r="U6" s="6" t="s">
        <v>294</v>
      </c>
      <c r="V6" s="175" t="s">
        <v>294</v>
      </c>
      <c r="AE6"/>
      <c r="AF6"/>
      <c r="AG6"/>
      <c r="AH6"/>
    </row>
    <row r="7" spans="1:34" ht="22.5">
      <c r="A7" s="8" t="s">
        <v>46</v>
      </c>
      <c r="E7" s="61" t="s">
        <v>124</v>
      </c>
      <c r="F7" s="82"/>
      <c r="I7" s="61" t="s">
        <v>21</v>
      </c>
      <c r="M7" s="7"/>
      <c r="N7" s="7"/>
      <c r="R7" s="132" t="s">
        <v>237</v>
      </c>
      <c r="S7" s="58" t="s">
        <v>244</v>
      </c>
      <c r="U7" s="6" t="s">
        <v>295</v>
      </c>
      <c r="V7" s="175" t="s">
        <v>295</v>
      </c>
      <c r="AE7"/>
      <c r="AF7"/>
      <c r="AG7"/>
      <c r="AH7"/>
    </row>
    <row r="8" spans="1:34">
      <c r="A8" s="8" t="s">
        <v>47</v>
      </c>
      <c r="E8" s="61" t="s">
        <v>125</v>
      </c>
      <c r="F8" s="82"/>
      <c r="I8" s="61" t="s">
        <v>115</v>
      </c>
      <c r="R8" s="131" t="s">
        <v>238</v>
      </c>
      <c r="S8" s="58" t="s">
        <v>245</v>
      </c>
      <c r="U8" s="6" t="s">
        <v>296</v>
      </c>
      <c r="V8" s="175" t="s">
        <v>296</v>
      </c>
    </row>
    <row r="9" spans="1:34">
      <c r="A9" s="8" t="s">
        <v>48</v>
      </c>
      <c r="E9" s="61" t="s">
        <v>126</v>
      </c>
      <c r="F9" s="82"/>
      <c r="I9" s="61" t="s">
        <v>116</v>
      </c>
      <c r="R9" s="134"/>
      <c r="S9" s="58" t="s">
        <v>246</v>
      </c>
      <c r="U9" s="6" t="s">
        <v>297</v>
      </c>
      <c r="V9" s="175" t="s">
        <v>297</v>
      </c>
    </row>
    <row r="10" spans="1:34" ht="22.5">
      <c r="A10" s="8" t="s">
        <v>49</v>
      </c>
      <c r="E10" s="61" t="s">
        <v>127</v>
      </c>
      <c r="F10" s="82"/>
      <c r="I10" s="61" t="s">
        <v>143</v>
      </c>
      <c r="R10" s="134"/>
      <c r="S10" s="58" t="s">
        <v>247</v>
      </c>
      <c r="U10" s="6" t="s">
        <v>298</v>
      </c>
      <c r="V10" s="175" t="s">
        <v>298</v>
      </c>
    </row>
    <row r="11" spans="1:34" ht="38.25">
      <c r="A11" s="8" t="s">
        <v>50</v>
      </c>
      <c r="E11" s="61" t="s">
        <v>128</v>
      </c>
      <c r="F11" s="82"/>
      <c r="I11" s="61" t="s">
        <v>144</v>
      </c>
      <c r="R11" s="196" t="s">
        <v>360</v>
      </c>
      <c r="S11" s="58" t="s">
        <v>248</v>
      </c>
      <c r="U11" s="6" t="s">
        <v>299</v>
      </c>
      <c r="V11" s="175" t="s">
        <v>299</v>
      </c>
    </row>
    <row r="12" spans="1:34" ht="38.25">
      <c r="A12" s="8" t="s">
        <v>17</v>
      </c>
      <c r="E12" s="61" t="s">
        <v>129</v>
      </c>
      <c r="F12" s="82"/>
      <c r="I12" s="61" t="s">
        <v>145</v>
      </c>
      <c r="R12" s="196" t="s">
        <v>359</v>
      </c>
      <c r="U12" s="6" t="s">
        <v>144</v>
      </c>
      <c r="V12" s="175" t="s">
        <v>144</v>
      </c>
    </row>
    <row r="13" spans="1:34" ht="25.5">
      <c r="A13" s="8" t="s">
        <v>51</v>
      </c>
      <c r="E13" s="61" t="s">
        <v>130</v>
      </c>
      <c r="F13" s="82"/>
      <c r="I13" s="61" t="s">
        <v>146</v>
      </c>
      <c r="R13" s="196" t="s">
        <v>358</v>
      </c>
      <c r="U13" s="6" t="s">
        <v>145</v>
      </c>
      <c r="V13" s="175" t="s">
        <v>145</v>
      </c>
    </row>
    <row r="14" spans="1:34" ht="12.75">
      <c r="A14" s="8" t="s">
        <v>18</v>
      </c>
      <c r="I14" s="61" t="s">
        <v>147</v>
      </c>
      <c r="R14" s="196" t="s">
        <v>357</v>
      </c>
      <c r="U14" s="6" t="s">
        <v>146</v>
      </c>
      <c r="V14" s="175" t="s">
        <v>146</v>
      </c>
    </row>
    <row r="15" spans="1:34" ht="12.75">
      <c r="A15" s="473" t="s">
        <v>518</v>
      </c>
      <c r="I15" s="61" t="s">
        <v>148</v>
      </c>
      <c r="R15" s="196" t="s">
        <v>356</v>
      </c>
      <c r="U15" s="6" t="s">
        <v>147</v>
      </c>
      <c r="V15" s="175" t="s">
        <v>147</v>
      </c>
    </row>
    <row r="16" spans="1:34" ht="12.75">
      <c r="A16" s="8" t="s">
        <v>52</v>
      </c>
      <c r="I16" s="61" t="s">
        <v>149</v>
      </c>
      <c r="R16" s="196" t="s">
        <v>355</v>
      </c>
      <c r="U16" s="6" t="s">
        <v>148</v>
      </c>
      <c r="V16" s="175" t="s">
        <v>148</v>
      </c>
    </row>
    <row r="17" spans="1:22" ht="12.75">
      <c r="A17" s="8" t="s">
        <v>53</v>
      </c>
      <c r="I17" s="61" t="s">
        <v>150</v>
      </c>
      <c r="R17" s="196" t="s">
        <v>354</v>
      </c>
      <c r="U17" s="6" t="s">
        <v>149</v>
      </c>
      <c r="V17" s="175" t="s">
        <v>149</v>
      </c>
    </row>
    <row r="18" spans="1:22" ht="12.75">
      <c r="A18" s="8" t="s">
        <v>54</v>
      </c>
      <c r="I18" s="61" t="s">
        <v>151</v>
      </c>
      <c r="R18" s="196" t="s">
        <v>353</v>
      </c>
      <c r="U18" s="6" t="s">
        <v>150</v>
      </c>
      <c r="V18" s="175" t="s">
        <v>150</v>
      </c>
    </row>
    <row r="19" spans="1:22">
      <c r="A19" s="8" t="s">
        <v>55</v>
      </c>
      <c r="I19" s="61" t="s">
        <v>152</v>
      </c>
      <c r="U19" s="6" t="s">
        <v>151</v>
      </c>
      <c r="V19" s="175" t="s">
        <v>151</v>
      </c>
    </row>
    <row r="20" spans="1:22">
      <c r="A20" s="8" t="s">
        <v>56</v>
      </c>
      <c r="I20" s="61" t="s">
        <v>153</v>
      </c>
      <c r="U20" s="6" t="s">
        <v>152</v>
      </c>
      <c r="V20" s="175" t="s">
        <v>152</v>
      </c>
    </row>
    <row r="21" spans="1:22">
      <c r="A21" s="8" t="s">
        <v>57</v>
      </c>
      <c r="I21" s="61" t="s">
        <v>154</v>
      </c>
      <c r="U21" s="6" t="s">
        <v>153</v>
      </c>
      <c r="V21" s="175" t="s">
        <v>153</v>
      </c>
    </row>
    <row r="22" spans="1:22">
      <c r="A22" s="8" t="s">
        <v>58</v>
      </c>
      <c r="U22" s="6" t="s">
        <v>154</v>
      </c>
      <c r="V22" s="175" t="s">
        <v>154</v>
      </c>
    </row>
    <row r="23" spans="1:22">
      <c r="A23" s="8" t="s">
        <v>59</v>
      </c>
      <c r="U23" s="6" t="s">
        <v>300</v>
      </c>
      <c r="V23" s="175" t="s">
        <v>300</v>
      </c>
    </row>
    <row r="24" spans="1:22">
      <c r="A24" s="8" t="s">
        <v>60</v>
      </c>
      <c r="U24" s="6" t="s">
        <v>301</v>
      </c>
      <c r="V24" s="175" t="s">
        <v>301</v>
      </c>
    </row>
    <row r="25" spans="1:22">
      <c r="A25" s="8" t="s">
        <v>61</v>
      </c>
      <c r="U25" s="6" t="s">
        <v>302</v>
      </c>
      <c r="V25" s="175" t="s">
        <v>302</v>
      </c>
    </row>
    <row r="26" spans="1:22">
      <c r="A26" s="8" t="s">
        <v>62</v>
      </c>
      <c r="V26" s="175" t="s">
        <v>303</v>
      </c>
    </row>
    <row r="27" spans="1:22">
      <c r="A27" s="8" t="s">
        <v>63</v>
      </c>
      <c r="V27" s="175" t="s">
        <v>304</v>
      </c>
    </row>
    <row r="28" spans="1:22">
      <c r="A28" s="8" t="s">
        <v>64</v>
      </c>
      <c r="V28" s="175" t="s">
        <v>305</v>
      </c>
    </row>
    <row r="29" spans="1:22">
      <c r="A29" s="8" t="s">
        <v>65</v>
      </c>
      <c r="V29" s="175" t="s">
        <v>306</v>
      </c>
    </row>
    <row r="30" spans="1:22">
      <c r="A30" s="8" t="s">
        <v>66</v>
      </c>
      <c r="V30" s="175" t="s">
        <v>307</v>
      </c>
    </row>
    <row r="31" spans="1:22">
      <c r="A31" s="8" t="s">
        <v>67</v>
      </c>
      <c r="V31" s="175" t="s">
        <v>308</v>
      </c>
    </row>
    <row r="32" spans="1:22">
      <c r="A32" s="8" t="s">
        <v>68</v>
      </c>
      <c r="V32" s="175" t="s">
        <v>309</v>
      </c>
    </row>
    <row r="33" spans="1:22">
      <c r="A33" s="8" t="s">
        <v>69</v>
      </c>
      <c r="V33" s="175" t="s">
        <v>310</v>
      </c>
    </row>
    <row r="34" spans="1:22">
      <c r="A34" s="8" t="s">
        <v>70</v>
      </c>
      <c r="V34" s="175" t="s">
        <v>311</v>
      </c>
    </row>
    <row r="35" spans="1:22">
      <c r="A35" s="8" t="s">
        <v>71</v>
      </c>
      <c r="V35" s="175" t="s">
        <v>312</v>
      </c>
    </row>
    <row r="36" spans="1:22">
      <c r="A36" s="8" t="s">
        <v>35</v>
      </c>
      <c r="V36" s="175" t="s">
        <v>313</v>
      </c>
    </row>
    <row r="37" spans="1:22">
      <c r="A37" s="8" t="s">
        <v>36</v>
      </c>
      <c r="V37" s="175" t="s">
        <v>314</v>
      </c>
    </row>
    <row r="38" spans="1:22">
      <c r="A38" s="8" t="s">
        <v>37</v>
      </c>
      <c r="V38" s="175" t="s">
        <v>315</v>
      </c>
    </row>
    <row r="39" spans="1:22">
      <c r="A39" s="8" t="s">
        <v>38</v>
      </c>
      <c r="V39" s="175" t="s">
        <v>316</v>
      </c>
    </row>
    <row r="40" spans="1:22">
      <c r="A40" s="8" t="s">
        <v>39</v>
      </c>
      <c r="V40" s="175" t="s">
        <v>317</v>
      </c>
    </row>
    <row r="41" spans="1:22">
      <c r="A41" s="8" t="s">
        <v>40</v>
      </c>
      <c r="V41" s="175" t="s">
        <v>318</v>
      </c>
    </row>
    <row r="42" spans="1:22">
      <c r="A42" s="8" t="s">
        <v>72</v>
      </c>
      <c r="V42" s="175" t="s">
        <v>319</v>
      </c>
    </row>
    <row r="43" spans="1:22">
      <c r="A43" s="8" t="s">
        <v>73</v>
      </c>
      <c r="V43" s="175" t="s">
        <v>320</v>
      </c>
    </row>
    <row r="44" spans="1:22">
      <c r="A44" s="8" t="s">
        <v>74</v>
      </c>
      <c r="V44" s="175" t="s">
        <v>321</v>
      </c>
    </row>
    <row r="45" spans="1:22">
      <c r="A45" s="8" t="s">
        <v>75</v>
      </c>
      <c r="V45" s="175" t="s">
        <v>322</v>
      </c>
    </row>
    <row r="46" spans="1:22">
      <c r="A46" s="8" t="s">
        <v>76</v>
      </c>
      <c r="V46" s="175" t="s">
        <v>323</v>
      </c>
    </row>
    <row r="47" spans="1:22">
      <c r="A47" s="8" t="s">
        <v>97</v>
      </c>
      <c r="V47" s="175" t="s">
        <v>324</v>
      </c>
    </row>
    <row r="48" spans="1:22">
      <c r="A48" s="8" t="s">
        <v>98</v>
      </c>
      <c r="V48" s="175" t="s">
        <v>325</v>
      </c>
    </row>
    <row r="49" spans="1:22">
      <c r="A49" s="8" t="s">
        <v>99</v>
      </c>
      <c r="V49" s="175" t="s">
        <v>326</v>
      </c>
    </row>
    <row r="50" spans="1:22">
      <c r="A50" s="8" t="s">
        <v>77</v>
      </c>
      <c r="V50" s="175" t="s">
        <v>327</v>
      </c>
    </row>
    <row r="51" spans="1:22">
      <c r="A51" s="8" t="s">
        <v>78</v>
      </c>
      <c r="V51" s="175" t="s">
        <v>328</v>
      </c>
    </row>
    <row r="52" spans="1:22">
      <c r="A52" s="8" t="s">
        <v>79</v>
      </c>
      <c r="V52" s="175" t="s">
        <v>329</v>
      </c>
    </row>
    <row r="53" spans="1:22">
      <c r="A53" s="8" t="s">
        <v>80</v>
      </c>
      <c r="V53" s="175" t="s">
        <v>330</v>
      </c>
    </row>
    <row r="54" spans="1:22">
      <c r="A54" s="8" t="s">
        <v>81</v>
      </c>
      <c r="V54" s="175" t="s">
        <v>331</v>
      </c>
    </row>
    <row r="55" spans="1:22">
      <c r="A55" s="8" t="s">
        <v>82</v>
      </c>
      <c r="V55" s="175" t="s">
        <v>332</v>
      </c>
    </row>
    <row r="56" spans="1:22">
      <c r="A56" s="8" t="s">
        <v>83</v>
      </c>
      <c r="V56" s="175" t="s">
        <v>333</v>
      </c>
    </row>
    <row r="57" spans="1:22">
      <c r="A57" s="473" t="s">
        <v>519</v>
      </c>
      <c r="V57" s="175" t="s">
        <v>334</v>
      </c>
    </row>
    <row r="58" spans="1:22">
      <c r="A58" s="8" t="s">
        <v>84</v>
      </c>
      <c r="V58" s="175" t="s">
        <v>335</v>
      </c>
    </row>
    <row r="59" spans="1:22">
      <c r="A59" s="8" t="s">
        <v>85</v>
      </c>
      <c r="V59" s="175" t="s">
        <v>336</v>
      </c>
    </row>
    <row r="60" spans="1:22">
      <c r="A60" s="8" t="s">
        <v>86</v>
      </c>
      <c r="V60" s="175" t="s">
        <v>337</v>
      </c>
    </row>
    <row r="61" spans="1:22">
      <c r="A61" s="8" t="s">
        <v>87</v>
      </c>
      <c r="V61" s="175" t="s">
        <v>338</v>
      </c>
    </row>
    <row r="62" spans="1:22">
      <c r="A62" s="8" t="s">
        <v>29</v>
      </c>
    </row>
    <row r="63" spans="1:22">
      <c r="A63" s="8" t="s">
        <v>88</v>
      </c>
    </row>
    <row r="64" spans="1:22">
      <c r="A64" s="8" t="s">
        <v>89</v>
      </c>
    </row>
    <row r="65" spans="1:1">
      <c r="A65" s="8" t="s">
        <v>90</v>
      </c>
    </row>
    <row r="66" spans="1:1">
      <c r="A66" s="8" t="s">
        <v>91</v>
      </c>
    </row>
    <row r="67" spans="1:1">
      <c r="A67" s="8" t="s">
        <v>92</v>
      </c>
    </row>
    <row r="68" spans="1:1">
      <c r="A68" s="8" t="s">
        <v>93</v>
      </c>
    </row>
    <row r="69" spans="1:1">
      <c r="A69" s="8" t="s">
        <v>94</v>
      </c>
    </row>
    <row r="70" spans="1:1">
      <c r="A70" s="8" t="s">
        <v>95</v>
      </c>
    </row>
    <row r="71" spans="1:1">
      <c r="A71" s="8" t="s">
        <v>96</v>
      </c>
    </row>
    <row r="72" spans="1:1">
      <c r="A72" s="8" t="s">
        <v>100</v>
      </c>
    </row>
    <row r="73" spans="1:1">
      <c r="A73" s="8" t="s">
        <v>101</v>
      </c>
    </row>
    <row r="74" spans="1:1">
      <c r="A74" s="8" t="s">
        <v>102</v>
      </c>
    </row>
    <row r="75" spans="1:1">
      <c r="A75" s="8" t="s">
        <v>103</v>
      </c>
    </row>
    <row r="76" spans="1:1">
      <c r="A76" s="8" t="s">
        <v>104</v>
      </c>
    </row>
    <row r="77" spans="1:1">
      <c r="A77" s="8" t="s">
        <v>105</v>
      </c>
    </row>
    <row r="78" spans="1:1">
      <c r="A78" s="8" t="s">
        <v>106</v>
      </c>
    </row>
    <row r="79" spans="1:1">
      <c r="A79" s="8" t="s">
        <v>34</v>
      </c>
    </row>
    <row r="80" spans="1:1">
      <c r="A80" s="8" t="s">
        <v>107</v>
      </c>
    </row>
    <row r="81" spans="1:1">
      <c r="A81" s="197" t="s">
        <v>108</v>
      </c>
    </row>
    <row r="82" spans="1:1">
      <c r="A82" s="8" t="s">
        <v>109</v>
      </c>
    </row>
    <row r="83" spans="1:1">
      <c r="A83" s="8" t="s">
        <v>0</v>
      </c>
    </row>
    <row r="84" spans="1:1">
      <c r="A84" s="8" t="s">
        <v>1</v>
      </c>
    </row>
    <row r="85" spans="1:1">
      <c r="A85" s="8" t="s">
        <v>2</v>
      </c>
    </row>
    <row r="86" spans="1:1">
      <c r="A86" s="8" t="s">
        <v>3</v>
      </c>
    </row>
    <row r="87" spans="1:1">
      <c r="A87" s="8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34"/>
  <sheetViews>
    <sheetView showGridLines="0" workbookViewId="0"/>
  </sheetViews>
  <sheetFormatPr defaultRowHeight="11.25"/>
  <cols>
    <col min="1" max="16384" width="9.140625" style="355"/>
  </cols>
  <sheetData>
    <row r="1" spans="1:1">
      <c r="A1" s="354">
        <f>IF('Форма 1.1.1'!$F$12="",1,0)</f>
        <v>0</v>
      </c>
    </row>
    <row r="2" spans="1:1">
      <c r="A2" s="354">
        <f>IF('Форма 1.1.1'!$F$15="",1,0)</f>
        <v>0</v>
      </c>
    </row>
    <row r="3" spans="1:1">
      <c r="A3" s="354">
        <f>IF('Форма 1.1.1'!$F$16="",1,0)</f>
        <v>0</v>
      </c>
    </row>
    <row r="4" spans="1:1">
      <c r="A4" s="354">
        <f>IF('Форма 1.1.1'!$F$17="",1,0)</f>
        <v>0</v>
      </c>
    </row>
    <row r="5" spans="1:1">
      <c r="A5" s="354">
        <f>IF('Форма 1.1.1'!$F$20="",1,0)</f>
        <v>0</v>
      </c>
    </row>
    <row r="6" spans="1:1">
      <c r="A6" s="354">
        <f>IF('Форма 1.1.1'!$F$21="",1,0)</f>
        <v>0</v>
      </c>
    </row>
    <row r="7" spans="1:1">
      <c r="A7" s="354">
        <f>IF('Форма 1.1.1'!$F$22="",1,0)</f>
        <v>0</v>
      </c>
    </row>
    <row r="8" spans="1:1">
      <c r="A8" s="354">
        <f>IF('Форма 1.1.1'!$F$23="",1,0)</f>
        <v>0</v>
      </c>
    </row>
    <row r="9" spans="1:1">
      <c r="A9" s="354">
        <f>IF('Форма 1.1.1'!$F$24="",1,0)</f>
        <v>0</v>
      </c>
    </row>
    <row r="10" spans="1:1">
      <c r="A10" s="354">
        <f>IF('Форма 1.1.1'!$F$25="",1,0)</f>
        <v>0</v>
      </c>
    </row>
    <row r="11" spans="1:1">
      <c r="A11" s="354">
        <f>IF('Форма 1.1.1'!$F$27="",1,0)</f>
        <v>0</v>
      </c>
    </row>
    <row r="12" spans="1:1">
      <c r="A12" s="354">
        <f>IF('Форма 1.1.1'!$F$28="",1,0)</f>
        <v>0</v>
      </c>
    </row>
    <row r="13" spans="1:1">
      <c r="A13" s="354">
        <f>IF('Форма 1.1.1'!$F$29="",1,0)</f>
        <v>0</v>
      </c>
    </row>
    <row r="14" spans="1:1">
      <c r="A14" s="354">
        <f>IF('Форма 1.1.1'!$F$30="",1,0)</f>
        <v>0</v>
      </c>
    </row>
    <row r="15" spans="1:1">
      <c r="A15" s="354">
        <f>IF('Форма 1.1.1'!$F$31="",1,0)</f>
        <v>0</v>
      </c>
    </row>
    <row r="16" spans="1:1">
      <c r="A16" s="354">
        <f>IF('Форма 1.1.1'!$F$33="",1,0)</f>
        <v>0</v>
      </c>
    </row>
    <row r="17" spans="1:1">
      <c r="A17" s="354">
        <f>IF('Форма 1.1.1'!$F$35="",1,0)</f>
        <v>0</v>
      </c>
    </row>
    <row r="18" spans="1:1">
      <c r="A18" s="354">
        <f>IF('Форма 1.1.1'!$F$36="",1,0)</f>
        <v>0</v>
      </c>
    </row>
    <row r="19" spans="1:1">
      <c r="A19" s="354">
        <f>IF('Форма 1.1.1'!$F$38="",1,0)</f>
        <v>0</v>
      </c>
    </row>
    <row r="20" spans="1:1">
      <c r="A20" s="354">
        <f>IF('Форма 1.1.1'!$F$39="",1,0)</f>
        <v>0</v>
      </c>
    </row>
    <row r="21" spans="1:1">
      <c r="A21" s="354">
        <f>IF('Форма 1.1.1'!$F$40="",1,0)</f>
        <v>0</v>
      </c>
    </row>
    <row r="22" spans="1:1">
      <c r="A22" s="354">
        <f>IF('Форма 1.1.1'!$F$41="",1,0)</f>
        <v>0</v>
      </c>
    </row>
    <row r="23" spans="1:1">
      <c r="A23" s="354">
        <f>IF('Форма 1.1.2'!$G$11="",1,0)</f>
        <v>0</v>
      </c>
    </row>
    <row r="24" spans="1:1">
      <c r="A24" s="354">
        <f>IF('Форма 1.1.2'!$H$11="",1,0)</f>
        <v>0</v>
      </c>
    </row>
    <row r="25" spans="1:1">
      <c r="A25" s="354">
        <f>IF('Форма 1.1.2'!$F$11="",1,0)</f>
        <v>0</v>
      </c>
    </row>
    <row r="26" spans="1:1">
      <c r="A26" s="354">
        <f>IF('Форма 1.0.2'!$E$12="",1,0)</f>
        <v>1</v>
      </c>
    </row>
    <row r="27" spans="1:1">
      <c r="A27" s="354">
        <f>IF('Форма 1.0.2'!$F$12="",1,0)</f>
        <v>1</v>
      </c>
    </row>
    <row r="28" spans="1:1">
      <c r="A28" s="354">
        <f>IF('Форма 1.0.2'!$G$12="",1,0)</f>
        <v>1</v>
      </c>
    </row>
    <row r="29" spans="1:1">
      <c r="A29" s="354">
        <f>IF('Форма 1.0.2'!$H$12="",1,0)</f>
        <v>1</v>
      </c>
    </row>
    <row r="30" spans="1:1">
      <c r="A30" s="354">
        <f>IF('Форма 1.0.2'!$I$12="",1,0)</f>
        <v>1</v>
      </c>
    </row>
    <row r="31" spans="1:1">
      <c r="A31" s="354">
        <f>IF('Форма 1.0.2'!$J$12="",1,0)</f>
        <v>1</v>
      </c>
    </row>
    <row r="32" spans="1:1">
      <c r="A32" s="354">
        <f>IF('Сведения об изменении'!$E$12="",1,0)</f>
        <v>1</v>
      </c>
    </row>
    <row r="33" spans="1:1">
      <c r="A33" s="354">
        <f>IF('Форма 1.1.3'!$J$11="",1,0)</f>
        <v>0</v>
      </c>
    </row>
    <row r="34" spans="1:1">
      <c r="A34" s="354">
        <f>IF('Форма 1.0.1'!$K$9="",1,0)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SH_et_union_hor">
    <tabColor indexed="47"/>
  </sheetPr>
  <dimension ref="A2:Y106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46" customFormat="1">
      <c r="A2" s="46" t="s">
        <v>155</v>
      </c>
    </row>
    <row r="4" spans="1:22" s="47" customFormat="1" ht="15.75">
      <c r="C4" s="579"/>
      <c r="D4" s="546">
        <v>1</v>
      </c>
      <c r="E4" s="547"/>
      <c r="F4" s="369"/>
      <c r="G4" s="370">
        <v>0</v>
      </c>
      <c r="H4" s="371"/>
      <c r="I4" s="372"/>
      <c r="J4" s="373"/>
      <c r="K4" s="374"/>
      <c r="L4" s="375"/>
      <c r="M4" s="255"/>
      <c r="N4" s="255"/>
      <c r="O4" s="255"/>
      <c r="P4" s="468"/>
      <c r="Q4" s="468"/>
      <c r="R4" s="469"/>
      <c r="S4" s="255"/>
      <c r="T4" s="255"/>
      <c r="U4" s="255"/>
      <c r="V4" s="255"/>
    </row>
    <row r="5" spans="1:22" s="47" customFormat="1" ht="15" customHeight="1">
      <c r="C5" s="579"/>
      <c r="D5" s="546"/>
      <c r="E5" s="547"/>
      <c r="F5" s="244"/>
      <c r="G5" s="245"/>
      <c r="H5" s="220" t="s">
        <v>156</v>
      </c>
      <c r="I5" s="246"/>
      <c r="J5" s="246"/>
      <c r="K5" s="246"/>
      <c r="L5" s="377"/>
      <c r="M5" s="470"/>
      <c r="N5" s="255"/>
      <c r="O5" s="255"/>
      <c r="P5" s="255"/>
      <c r="Q5" s="255"/>
      <c r="R5" s="254"/>
      <c r="S5" s="255"/>
      <c r="T5" s="255"/>
      <c r="U5" s="255"/>
      <c r="V5" s="255"/>
    </row>
    <row r="7" spans="1:22" s="46" customFormat="1">
      <c r="A7" s="46" t="s">
        <v>188</v>
      </c>
    </row>
    <row r="9" spans="1:22" s="47" customFormat="1" ht="14.25">
      <c r="C9" s="64"/>
      <c r="D9" s="364">
        <v>1</v>
      </c>
      <c r="E9" s="376"/>
      <c r="F9" s="243"/>
      <c r="G9" s="364">
        <v>0</v>
      </c>
      <c r="H9" s="379"/>
      <c r="I9" s="380"/>
      <c r="J9" s="365"/>
      <c r="K9" s="253"/>
      <c r="L9" s="1"/>
      <c r="M9" s="255"/>
      <c r="N9" s="255"/>
      <c r="O9" s="255"/>
      <c r="P9" s="468">
        <f>mergeValue(E9)</f>
        <v>0</v>
      </c>
      <c r="Q9" s="468">
        <f>H9</f>
        <v>0</v>
      </c>
      <c r="R9" s="469">
        <f>I9</f>
        <v>0</v>
      </c>
      <c r="S9" s="255" t="str">
        <f>Q9&amp;" ("&amp;R9&amp;")"</f>
        <v>0 (0)</v>
      </c>
      <c r="T9" s="255"/>
      <c r="U9" s="255"/>
      <c r="V9" s="255"/>
    </row>
    <row r="12" spans="1:22" s="46" customFormat="1">
      <c r="A12" s="46" t="s">
        <v>111</v>
      </c>
    </row>
    <row r="14" spans="1:22" s="15" customFormat="1" ht="15" customHeight="1">
      <c r="C14" s="66"/>
      <c r="D14" s="183"/>
      <c r="E14" s="199"/>
    </row>
    <row r="17" spans="1:15" s="46" customFormat="1">
      <c r="A17" s="46" t="s">
        <v>117</v>
      </c>
    </row>
    <row r="18" spans="1:15" s="63" customFormat="1"/>
    <row r="20" spans="1:15" s="421" customFormat="1" ht="22.5">
      <c r="A20" s="107" t="s">
        <v>6</v>
      </c>
      <c r="B20" s="418" t="s">
        <v>378</v>
      </c>
      <c r="C20" s="419"/>
      <c r="D20" s="283" t="s">
        <v>33</v>
      </c>
      <c r="E20" s="420"/>
      <c r="F20" s="284"/>
      <c r="G20" s="284"/>
      <c r="H20" s="284"/>
      <c r="I20" s="118"/>
      <c r="J20" s="285"/>
      <c r="K20" s="424"/>
      <c r="M20" s="422" t="str">
        <f>IF(ISERROR(INDEX(kind_of_nameforms,MATCH(E20,kind_of_forms,0),1)),"",INDEX(kind_of_nameforms,MATCH(E20,kind_of_forms,0),1))</f>
        <v/>
      </c>
      <c r="N20" s="423"/>
    </row>
    <row r="25" spans="1:15" s="46" customFormat="1">
      <c r="A25" s="46" t="s">
        <v>189</v>
      </c>
      <c r="B25" s="46" t="s">
        <v>190</v>
      </c>
      <c r="C25" s="46" t="s">
        <v>191</v>
      </c>
    </row>
    <row r="27" spans="1:15" s="47" customFormat="1" ht="15" customHeight="1">
      <c r="C27" s="64"/>
      <c r="D27" s="546">
        <v>1</v>
      </c>
      <c r="E27" s="580"/>
      <c r="F27" s="117"/>
      <c r="G27" s="546"/>
      <c r="H27" s="575"/>
      <c r="I27" s="569"/>
      <c r="J27" s="570"/>
      <c r="K27" s="593"/>
      <c r="L27" s="114"/>
      <c r="M27" s="74"/>
      <c r="N27" s="127"/>
    </row>
    <row r="28" spans="1:15" s="47" customFormat="1" ht="15" customHeight="1">
      <c r="C28" s="64"/>
      <c r="D28" s="546"/>
      <c r="E28" s="580"/>
      <c r="F28" s="110"/>
      <c r="G28" s="546"/>
      <c r="H28" s="575"/>
      <c r="I28" s="569"/>
      <c r="J28" s="570"/>
      <c r="K28" s="594"/>
      <c r="L28" s="124"/>
      <c r="M28" s="588"/>
      <c r="N28" s="589"/>
    </row>
    <row r="29" spans="1:15" s="47" customFormat="1" ht="15" customHeight="1">
      <c r="C29" s="64"/>
      <c r="D29" s="546"/>
      <c r="E29" s="580"/>
      <c r="F29" s="115"/>
      <c r="G29" s="111"/>
      <c r="H29" s="2" t="s">
        <v>156</v>
      </c>
      <c r="I29" s="112"/>
      <c r="J29" s="112"/>
      <c r="K29" s="112"/>
      <c r="L29" s="125"/>
      <c r="M29" s="125"/>
      <c r="N29" s="126"/>
      <c r="O29" s="128"/>
    </row>
    <row r="32" spans="1:15">
      <c r="A32" s="46" t="s">
        <v>228</v>
      </c>
    </row>
    <row r="33" spans="1:16" s="47" customFormat="1" ht="15" customHeight="1">
      <c r="C33" s="64"/>
      <c r="D33" s="546">
        <v>1</v>
      </c>
      <c r="E33" s="572"/>
      <c r="F33" s="117"/>
      <c r="G33" s="546">
        <v>1</v>
      </c>
      <c r="H33" s="595"/>
      <c r="I33" s="571"/>
      <c r="J33" s="577"/>
      <c r="K33" s="114" t="s">
        <v>33</v>
      </c>
      <c r="L33" s="116"/>
      <c r="M33" s="130"/>
    </row>
    <row r="34" spans="1:16" s="47" customFormat="1" ht="15" customHeight="1">
      <c r="C34" s="64"/>
      <c r="D34" s="546"/>
      <c r="E34" s="573"/>
      <c r="F34" s="110"/>
      <c r="G34" s="546"/>
      <c r="H34" s="595"/>
      <c r="I34" s="571"/>
      <c r="J34" s="577"/>
      <c r="K34" s="111"/>
      <c r="L34" s="584" t="s">
        <v>231</v>
      </c>
      <c r="M34" s="585"/>
    </row>
    <row r="35" spans="1:16" s="47" customFormat="1" ht="15" customHeight="1">
      <c r="C35" s="64"/>
      <c r="D35" s="546"/>
      <c r="E35" s="574"/>
      <c r="F35" s="115"/>
      <c r="G35" s="111"/>
      <c r="H35" s="2" t="s">
        <v>230</v>
      </c>
      <c r="I35" s="112"/>
      <c r="J35" s="112"/>
      <c r="K35" s="112"/>
      <c r="L35" s="112"/>
      <c r="M35" s="113"/>
    </row>
    <row r="37" spans="1:16" s="46" customFormat="1">
      <c r="A37" s="46" t="s">
        <v>228</v>
      </c>
      <c r="B37" s="46" t="s">
        <v>228</v>
      </c>
      <c r="C37" s="46" t="s">
        <v>228</v>
      </c>
    </row>
    <row r="39" spans="1:16" s="47" customFormat="1" ht="23.25" customHeight="1">
      <c r="C39" s="64"/>
      <c r="D39" s="546">
        <v>1</v>
      </c>
      <c r="E39" s="572"/>
      <c r="F39" s="117"/>
      <c r="G39" s="546">
        <v>1</v>
      </c>
      <c r="H39" s="581"/>
      <c r="I39" s="571"/>
      <c r="J39" s="576"/>
      <c r="K39" s="173" t="str">
        <f>L39&amp;".1"</f>
        <v>1.1</v>
      </c>
      <c r="L39" s="590" t="s">
        <v>33</v>
      </c>
      <c r="M39" s="171" t="s">
        <v>229</v>
      </c>
      <c r="N39" s="188"/>
      <c r="O39" s="170"/>
    </row>
    <row r="40" spans="1:16" s="47" customFormat="1" ht="23.25" customHeight="1">
      <c r="C40" s="64"/>
      <c r="D40" s="546"/>
      <c r="E40" s="573"/>
      <c r="F40" s="117"/>
      <c r="G40" s="546"/>
      <c r="H40" s="582"/>
      <c r="I40" s="571"/>
      <c r="J40" s="576"/>
      <c r="K40" s="173" t="str">
        <f>L39&amp;".2"</f>
        <v>1.2</v>
      </c>
      <c r="L40" s="591"/>
      <c r="M40" s="166" t="s">
        <v>286</v>
      </c>
      <c r="N40" s="189"/>
      <c r="O40" s="170"/>
      <c r="P40" s="65"/>
    </row>
    <row r="41" spans="1:16" s="47" customFormat="1" ht="23.25" customHeight="1">
      <c r="C41" s="64"/>
      <c r="D41" s="546"/>
      <c r="E41" s="573"/>
      <c r="F41" s="117"/>
      <c r="G41" s="546"/>
      <c r="H41" s="582"/>
      <c r="I41" s="571"/>
      <c r="J41" s="576"/>
      <c r="K41" s="173" t="str">
        <f>L39&amp;".3"</f>
        <v>1.3</v>
      </c>
      <c r="L41" s="591"/>
      <c r="M41" s="166" t="s">
        <v>285</v>
      </c>
      <c r="N41" s="189"/>
      <c r="O41" s="170"/>
      <c r="P41" s="65"/>
    </row>
    <row r="42" spans="1:16" s="47" customFormat="1" ht="23.25" customHeight="1">
      <c r="C42" s="64"/>
      <c r="D42" s="546"/>
      <c r="E42" s="573"/>
      <c r="F42" s="117"/>
      <c r="G42" s="546"/>
      <c r="H42" s="582"/>
      <c r="I42" s="571"/>
      <c r="J42" s="576"/>
      <c r="K42" s="173" t="str">
        <f>L39&amp;".4"</f>
        <v>1.4</v>
      </c>
      <c r="L42" s="591"/>
      <c r="M42" s="166" t="s">
        <v>279</v>
      </c>
      <c r="N42" s="190"/>
      <c r="O42" s="170"/>
      <c r="P42" s="65"/>
    </row>
    <row r="43" spans="1:16" s="47" customFormat="1" ht="23.25" customHeight="1">
      <c r="C43" s="64"/>
      <c r="D43" s="546"/>
      <c r="E43" s="573"/>
      <c r="F43" s="117"/>
      <c r="G43" s="546"/>
      <c r="H43" s="582"/>
      <c r="I43" s="571"/>
      <c r="J43" s="576"/>
      <c r="K43" s="173" t="str">
        <f>L39&amp;".5"</f>
        <v>1.5</v>
      </c>
      <c r="L43" s="591"/>
      <c r="M43" s="168" t="s">
        <v>280</v>
      </c>
      <c r="N43" s="189"/>
      <c r="O43" s="170"/>
      <c r="P43" s="65"/>
    </row>
    <row r="44" spans="1:16" s="47" customFormat="1" ht="23.25" customHeight="1">
      <c r="C44" s="64"/>
      <c r="D44" s="546"/>
      <c r="E44" s="573"/>
      <c r="F44" s="117"/>
      <c r="G44" s="546"/>
      <c r="H44" s="582"/>
      <c r="I44" s="571"/>
      <c r="J44" s="576"/>
      <c r="K44" s="173" t="str">
        <f>L39&amp;".6"</f>
        <v>1.6</v>
      </c>
      <c r="L44" s="591"/>
      <c r="M44" s="169" t="s">
        <v>281</v>
      </c>
      <c r="N44" s="191"/>
      <c r="O44" s="170"/>
      <c r="P44" s="65"/>
    </row>
    <row r="45" spans="1:16" s="47" customFormat="1" ht="23.25" customHeight="1">
      <c r="C45" s="64"/>
      <c r="D45" s="546"/>
      <c r="E45" s="573"/>
      <c r="F45" s="117"/>
      <c r="G45" s="546"/>
      <c r="H45" s="582"/>
      <c r="I45" s="571"/>
      <c r="J45" s="576"/>
      <c r="K45" s="173" t="str">
        <f>L39&amp;".7"</f>
        <v>1.7</v>
      </c>
      <c r="L45" s="591"/>
      <c r="M45" s="168" t="s">
        <v>254</v>
      </c>
      <c r="N45" s="189"/>
      <c r="O45" s="170"/>
      <c r="P45" s="65"/>
    </row>
    <row r="46" spans="1:16" s="47" customFormat="1" ht="23.25" customHeight="1">
      <c r="C46" s="64"/>
      <c r="D46" s="546"/>
      <c r="E46" s="573"/>
      <c r="F46" s="117"/>
      <c r="G46" s="546"/>
      <c r="H46" s="582"/>
      <c r="I46" s="571"/>
      <c r="J46" s="576"/>
      <c r="K46" s="173" t="str">
        <f>L39&amp;".8"</f>
        <v>1.8</v>
      </c>
      <c r="L46" s="591"/>
      <c r="M46" s="166" t="s">
        <v>282</v>
      </c>
      <c r="N46" s="190"/>
      <c r="O46" s="170"/>
      <c r="P46" s="65"/>
    </row>
    <row r="47" spans="1:16" s="47" customFormat="1" ht="23.25" customHeight="1">
      <c r="C47" s="64"/>
      <c r="D47" s="546"/>
      <c r="E47" s="573"/>
      <c r="F47" s="117"/>
      <c r="G47" s="546"/>
      <c r="H47" s="582"/>
      <c r="I47" s="571"/>
      <c r="J47" s="576"/>
      <c r="K47" s="173" t="str">
        <f>L39&amp;".9"</f>
        <v>1.9</v>
      </c>
      <c r="L47" s="591"/>
      <c r="M47" s="168" t="s">
        <v>283</v>
      </c>
      <c r="N47" s="189"/>
      <c r="O47" s="170"/>
      <c r="P47" s="65"/>
    </row>
    <row r="48" spans="1:16" s="47" customFormat="1" ht="23.25" customHeight="1">
      <c r="C48" s="64"/>
      <c r="D48" s="546"/>
      <c r="E48" s="573"/>
      <c r="F48" s="117"/>
      <c r="G48" s="546"/>
      <c r="H48" s="582"/>
      <c r="I48" s="571"/>
      <c r="J48" s="576"/>
      <c r="K48" s="173" t="str">
        <f>L39&amp;".10"</f>
        <v>1.10</v>
      </c>
      <c r="L48" s="591"/>
      <c r="M48" s="166" t="s">
        <v>255</v>
      </c>
      <c r="N48" s="190"/>
      <c r="O48" s="170"/>
      <c r="P48" s="65"/>
    </row>
    <row r="49" spans="1:25" s="47" customFormat="1" ht="23.25" customHeight="1">
      <c r="C49" s="64"/>
      <c r="D49" s="546"/>
      <c r="E49" s="573"/>
      <c r="F49" s="117"/>
      <c r="G49" s="546"/>
      <c r="H49" s="582"/>
      <c r="I49" s="571"/>
      <c r="J49" s="576"/>
      <c r="K49" s="173" t="str">
        <f>L39&amp;".11"</f>
        <v>1.11</v>
      </c>
      <c r="L49" s="591"/>
      <c r="M49" s="168" t="s">
        <v>283</v>
      </c>
      <c r="N49" s="189"/>
      <c r="O49" s="170"/>
      <c r="P49" s="65"/>
    </row>
    <row r="50" spans="1:25" s="47" customFormat="1" ht="23.25" customHeight="1">
      <c r="C50" s="64"/>
      <c r="D50" s="546"/>
      <c r="E50" s="573"/>
      <c r="F50" s="117"/>
      <c r="G50" s="546"/>
      <c r="H50" s="582"/>
      <c r="I50" s="571"/>
      <c r="J50" s="576"/>
      <c r="K50" s="173" t="str">
        <f>L39&amp;".12"</f>
        <v>1.12</v>
      </c>
      <c r="L50" s="592"/>
      <c r="M50" s="166" t="s">
        <v>284</v>
      </c>
      <c r="N50" s="190"/>
      <c r="O50" s="170"/>
      <c r="P50" s="65"/>
    </row>
    <row r="51" spans="1:25" s="47" customFormat="1" ht="15" customHeight="1">
      <c r="C51" s="64"/>
      <c r="D51" s="546"/>
      <c r="E51" s="573"/>
      <c r="F51" s="110"/>
      <c r="G51" s="546"/>
      <c r="H51" s="583"/>
      <c r="I51" s="571"/>
      <c r="J51" s="577"/>
      <c r="K51" s="167"/>
      <c r="L51" s="172"/>
      <c r="M51" s="584" t="s">
        <v>287</v>
      </c>
      <c r="N51" s="584"/>
      <c r="O51" s="585"/>
    </row>
    <row r="52" spans="1:25" s="47" customFormat="1" ht="15" customHeight="1">
      <c r="C52" s="64"/>
      <c r="D52" s="546"/>
      <c r="E52" s="574"/>
      <c r="F52" s="115"/>
      <c r="G52" s="111"/>
      <c r="H52" s="2" t="s">
        <v>230</v>
      </c>
      <c r="I52" s="112"/>
      <c r="J52" s="112"/>
      <c r="K52" s="112"/>
      <c r="L52" s="112"/>
      <c r="M52" s="112"/>
      <c r="N52" s="112"/>
      <c r="O52" s="113"/>
    </row>
    <row r="54" spans="1:25" s="46" customFormat="1">
      <c r="A54" s="46" t="s">
        <v>350</v>
      </c>
    </row>
    <row r="56" spans="1:25" s="15" customFormat="1" ht="15" customHeight="1">
      <c r="C56" s="66"/>
      <c r="D56" s="183"/>
      <c r="E56" s="184"/>
    </row>
    <row r="58" spans="1:25" s="46" customFormat="1">
      <c r="A58" s="46" t="s">
        <v>228</v>
      </c>
      <c r="B58" s="46" t="s">
        <v>228</v>
      </c>
      <c r="C58" s="46" t="s">
        <v>228</v>
      </c>
    </row>
    <row r="60" spans="1:25" s="47" customFormat="1" ht="14.25">
      <c r="C60" s="64"/>
      <c r="D60" s="546">
        <v>1</v>
      </c>
      <c r="E60" s="581"/>
      <c r="F60" s="586"/>
      <c r="G60" s="578">
        <v>1</v>
      </c>
      <c r="H60" s="581"/>
      <c r="I60" s="571"/>
      <c r="J60" s="576"/>
      <c r="K60" s="173"/>
      <c r="L60" s="114" t="s">
        <v>33</v>
      </c>
      <c r="M60" s="193"/>
      <c r="N60" s="185"/>
      <c r="O60" s="185"/>
      <c r="P60" s="186"/>
      <c r="Q60" s="187"/>
      <c r="R60" s="176"/>
      <c r="S60" s="187"/>
      <c r="T60" s="186"/>
      <c r="U60" s="187"/>
      <c r="V60" s="186"/>
      <c r="W60" s="187"/>
      <c r="X60" s="186"/>
      <c r="Y60" s="170"/>
    </row>
    <row r="61" spans="1:25" s="47" customFormat="1" ht="15" customHeight="1">
      <c r="C61" s="64"/>
      <c r="D61" s="546"/>
      <c r="E61" s="582"/>
      <c r="F61" s="587"/>
      <c r="G61" s="578"/>
      <c r="H61" s="583"/>
      <c r="I61" s="571"/>
      <c r="J61" s="577"/>
      <c r="K61" s="167"/>
      <c r="L61" s="172"/>
      <c r="M61" s="584" t="s">
        <v>287</v>
      </c>
      <c r="N61" s="584"/>
      <c r="O61" s="584"/>
      <c r="P61" s="584"/>
      <c r="Q61" s="584"/>
      <c r="R61" s="584"/>
      <c r="S61" s="584"/>
      <c r="T61" s="584"/>
      <c r="U61" s="584"/>
      <c r="V61" s="584"/>
      <c r="W61" s="584"/>
      <c r="X61" s="584"/>
      <c r="Y61" s="585"/>
    </row>
    <row r="62" spans="1:25" s="47" customFormat="1" ht="15" customHeight="1">
      <c r="C62" s="64"/>
      <c r="D62" s="546"/>
      <c r="E62" s="583"/>
      <c r="F62" s="195"/>
      <c r="G62" s="194"/>
      <c r="H62" s="2" t="s">
        <v>230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</row>
    <row r="65" spans="1:20" s="47" customFormat="1" ht="14.25">
      <c r="C65" s="64"/>
      <c r="D65" s="114" t="s">
        <v>33</v>
      </c>
      <c r="E65" s="494"/>
      <c r="F65" s="478"/>
      <c r="G65" s="491"/>
      <c r="H65" s="190"/>
      <c r="I65" s="208"/>
      <c r="K65" s="255"/>
      <c r="L65" s="255"/>
      <c r="M65" s="255"/>
      <c r="N65" s="255"/>
      <c r="O65" s="255"/>
      <c r="P65" s="255"/>
      <c r="Q65" s="467" t="str">
        <f>IF(E65="","n",IF(ISERROR(MATCH(E65,List05_CS_Copy,0)),"n","y"))</f>
        <v>n</v>
      </c>
      <c r="R65" s="467" t="str">
        <f>IF(F65="","n",IF(ISERROR(MATCH(F65,List05_VD_Copy,0)),"n","y"))</f>
        <v>n</v>
      </c>
      <c r="S65" s="255"/>
      <c r="T65" s="255"/>
    </row>
    <row r="68" spans="1:20" s="46" customFormat="1">
      <c r="A68" s="46" t="s">
        <v>369</v>
      </c>
    </row>
    <row r="70" spans="1:20" s="135" customFormat="1" ht="22.5">
      <c r="A70" s="229"/>
      <c r="B70" s="137"/>
      <c r="C70" s="349"/>
      <c r="D70" s="178"/>
      <c r="E70" s="444"/>
      <c r="F70" s="484"/>
      <c r="G70" s="485"/>
      <c r="H70" s="225"/>
    </row>
    <row r="72" spans="1:20" s="46" customFormat="1">
      <c r="A72" s="46" t="s">
        <v>189</v>
      </c>
    </row>
    <row r="74" spans="1:20" s="135" customFormat="1" ht="22.5">
      <c r="A74" s="137"/>
      <c r="B74" s="137"/>
      <c r="C74" s="137"/>
      <c r="D74" s="178"/>
      <c r="E74" s="177"/>
      <c r="F74" s="483"/>
      <c r="G74" s="485"/>
      <c r="H74" s="225"/>
    </row>
    <row r="77" spans="1:20" s="46" customFormat="1">
      <c r="A77" s="46" t="s">
        <v>474</v>
      </c>
    </row>
    <row r="79" spans="1:20" s="15" customFormat="1" ht="15" customHeight="1">
      <c r="C79" s="182"/>
      <c r="D79" s="183">
        <v>1</v>
      </c>
      <c r="E79" s="184"/>
    </row>
    <row r="83" spans="1:23" s="46" customFormat="1" ht="17.100000000000001" customHeight="1">
      <c r="A83" s="46" t="s">
        <v>476</v>
      </c>
    </row>
    <row r="84" spans="1:23" ht="17.100000000000001" customHeight="1"/>
    <row r="85" spans="1:23" s="398" customFormat="1" ht="90">
      <c r="A85" s="556">
        <v>1</v>
      </c>
      <c r="B85" s="397"/>
      <c r="C85" s="397"/>
      <c r="D85" s="397"/>
      <c r="E85" s="556"/>
      <c r="F85" s="397"/>
      <c r="G85" s="397"/>
      <c r="I85" s="264" t="str">
        <f>"2." &amp;mergeValue(A85)</f>
        <v>2.1</v>
      </c>
      <c r="J85" s="480" t="s">
        <v>448</v>
      </c>
      <c r="K85" s="489" t="str">
        <f>IF(first_sys="","наименование отсутствует",first_sys)</f>
        <v>наименование отсутствует</v>
      </c>
      <c r="L85" s="408" t="s">
        <v>556</v>
      </c>
      <c r="M85" s="399"/>
      <c r="N85" s="257" t="str">
        <f>IF(K85="","",K85)</f>
        <v>наименование отсутствует</v>
      </c>
      <c r="O85" s="257"/>
      <c r="P85" s="257"/>
      <c r="Q85" s="257"/>
      <c r="R85" s="472"/>
      <c r="S85" s="257" t="s">
        <v>497</v>
      </c>
      <c r="T85" s="397"/>
      <c r="U85" s="397"/>
      <c r="V85" s="397"/>
      <c r="W85" s="397"/>
    </row>
    <row r="86" spans="1:23" s="398" customFormat="1" ht="33.75">
      <c r="A86" s="556"/>
      <c r="B86" s="397"/>
      <c r="C86" s="397"/>
      <c r="D86" s="397"/>
      <c r="E86" s="556"/>
      <c r="F86" s="397"/>
      <c r="G86" s="397"/>
      <c r="I86" s="264" t="str">
        <f>"3." &amp;mergeValue(A86)</f>
        <v>3.1</v>
      </c>
      <c r="J86" s="480" t="s">
        <v>449</v>
      </c>
      <c r="K86" s="420"/>
      <c r="L86" s="408" t="s">
        <v>481</v>
      </c>
      <c r="M86" s="399"/>
      <c r="N86" s="257"/>
      <c r="O86" s="257" t="str">
        <f>IF(K86="","",K86)</f>
        <v/>
      </c>
      <c r="P86" s="257"/>
      <c r="Q86" s="257"/>
      <c r="R86" s="472"/>
      <c r="S86" s="257" t="s">
        <v>498</v>
      </c>
      <c r="T86" s="397"/>
      <c r="U86" s="397"/>
      <c r="V86" s="397"/>
      <c r="W86" s="397"/>
    </row>
    <row r="87" spans="1:23" s="398" customFormat="1" ht="33.75">
      <c r="A87" s="556"/>
      <c r="B87" s="556">
        <v>1</v>
      </c>
      <c r="C87" s="397"/>
      <c r="D87" s="397"/>
      <c r="E87" s="556"/>
      <c r="F87" s="556"/>
      <c r="G87" s="397"/>
      <c r="I87" s="264" t="str">
        <f>"4."&amp;mergeValue(A87)</f>
        <v>4.1</v>
      </c>
      <c r="J87" s="480" t="s">
        <v>450</v>
      </c>
      <c r="K87" s="122" t="s">
        <v>390</v>
      </c>
      <c r="L87" s="265"/>
      <c r="M87" s="399"/>
      <c r="N87" s="257"/>
      <c r="O87" s="257"/>
      <c r="P87" s="257"/>
      <c r="Q87" s="257"/>
      <c r="R87" s="472"/>
      <c r="S87" s="257"/>
      <c r="T87" s="397"/>
      <c r="U87" s="397"/>
      <c r="V87" s="397"/>
      <c r="W87" s="397"/>
    </row>
    <row r="88" spans="1:23" s="398" customFormat="1" ht="33.75">
      <c r="A88" s="556"/>
      <c r="B88" s="556"/>
      <c r="C88" s="407"/>
      <c r="D88" s="407"/>
      <c r="E88" s="556"/>
      <c r="F88" s="556"/>
      <c r="G88" s="407"/>
      <c r="I88" s="264" t="str">
        <f>"4."&amp;mergeValue(A88) &amp;"."&amp;mergeValue(B87)</f>
        <v>4.1.1</v>
      </c>
      <c r="J88" s="481" t="s">
        <v>542</v>
      </c>
      <c r="K88" s="249" t="str">
        <f>IF(region_name="","",region_name)</f>
        <v>г.Санкт-Петербург</v>
      </c>
      <c r="L88" s="408" t="s">
        <v>436</v>
      </c>
      <c r="M88" s="399"/>
      <c r="N88" s="257"/>
      <c r="O88" s="257"/>
      <c r="P88" s="257"/>
      <c r="Q88" s="257"/>
      <c r="R88" s="472"/>
      <c r="S88" s="257"/>
      <c r="T88" s="397"/>
      <c r="U88" s="397"/>
      <c r="V88" s="397"/>
      <c r="W88" s="397"/>
    </row>
    <row r="89" spans="1:23" s="398" customFormat="1" ht="45">
      <c r="A89" s="556"/>
      <c r="B89" s="556"/>
      <c r="C89" s="556">
        <v>1</v>
      </c>
      <c r="D89" s="407"/>
      <c r="E89" s="556"/>
      <c r="F89" s="556"/>
      <c r="G89" s="556"/>
      <c r="I89" s="264" t="str">
        <f>"4."&amp;mergeValue(A89) &amp;"."&amp;mergeValue(B89)&amp;"."&amp;mergeValue(C89)</f>
        <v>4.1.1.1</v>
      </c>
      <c r="J89" s="267" t="s">
        <v>451</v>
      </c>
      <c r="K89" s="442"/>
      <c r="L89" s="408" t="s">
        <v>452</v>
      </c>
      <c r="M89" s="399"/>
      <c r="N89" s="257"/>
      <c r="O89" s="257"/>
      <c r="P89" s="257" t="str">
        <f>IF(K89="","",K89)</f>
        <v/>
      </c>
      <c r="Q89" s="257"/>
      <c r="R89" s="472"/>
      <c r="S89" s="257" t="s">
        <v>499</v>
      </c>
      <c r="T89" s="397"/>
      <c r="U89" s="397"/>
      <c r="V89" s="397"/>
      <c r="W89" s="397"/>
    </row>
    <row r="90" spans="1:23" s="398" customFormat="1" ht="22.5">
      <c r="A90" s="556"/>
      <c r="B90" s="556"/>
      <c r="C90" s="556"/>
      <c r="D90" s="407">
        <v>1</v>
      </c>
      <c r="E90" s="556"/>
      <c r="F90" s="556"/>
      <c r="G90" s="556"/>
      <c r="I90" s="264" t="str">
        <f>"4."&amp;mergeValue(A90) &amp;"."&amp;mergeValue(B90)&amp;"."&amp;mergeValue(C90)&amp;"."&amp;mergeValue(D90)</f>
        <v>4.1.1.1.1</v>
      </c>
      <c r="J90" s="268" t="s">
        <v>453</v>
      </c>
      <c r="K90" s="442"/>
      <c r="L90" s="559" t="s">
        <v>530</v>
      </c>
      <c r="M90" s="399"/>
      <c r="N90" s="257"/>
      <c r="O90" s="257"/>
      <c r="P90" s="257"/>
      <c r="Q90" s="257" t="str">
        <f>IF(K90="","",K90)</f>
        <v/>
      </c>
      <c r="R90" s="472"/>
      <c r="S90" s="257" t="s">
        <v>500</v>
      </c>
      <c r="T90" s="397"/>
      <c r="U90" s="397"/>
      <c r="V90" s="397"/>
      <c r="W90" s="397"/>
    </row>
    <row r="91" spans="1:23" s="398" customFormat="1" ht="18.75">
      <c r="A91" s="556"/>
      <c r="B91" s="556"/>
      <c r="C91" s="556"/>
      <c r="D91" s="407"/>
      <c r="E91" s="556"/>
      <c r="F91" s="556"/>
      <c r="G91" s="556"/>
      <c r="I91" s="400"/>
      <c r="J91" s="446" t="s">
        <v>156</v>
      </c>
      <c r="K91" s="401"/>
      <c r="L91" s="560"/>
      <c r="M91" s="399"/>
      <c r="N91" s="257"/>
      <c r="O91" s="257"/>
      <c r="P91" s="257"/>
      <c r="Q91" s="257"/>
      <c r="R91" s="472"/>
      <c r="S91" s="257"/>
      <c r="T91" s="397"/>
      <c r="U91" s="397"/>
      <c r="V91" s="397"/>
      <c r="W91" s="397"/>
    </row>
    <row r="92" spans="1:23" s="398" customFormat="1" ht="18.75">
      <c r="A92" s="556"/>
      <c r="B92" s="556"/>
      <c r="C92" s="407"/>
      <c r="D92" s="407"/>
      <c r="E92" s="556"/>
      <c r="F92" s="556"/>
      <c r="G92" s="407"/>
      <c r="I92" s="269"/>
      <c r="J92" s="447" t="s">
        <v>159</v>
      </c>
      <c r="K92" s="270"/>
      <c r="L92" s="271"/>
      <c r="M92" s="399"/>
      <c r="N92" s="257"/>
      <c r="O92" s="257"/>
      <c r="P92" s="257"/>
      <c r="Q92" s="257"/>
      <c r="R92" s="472"/>
      <c r="S92" s="257"/>
      <c r="T92" s="397"/>
      <c r="U92" s="397"/>
      <c r="V92" s="397"/>
      <c r="W92" s="397"/>
    </row>
    <row r="93" spans="1:23" s="398" customFormat="1" ht="18.75">
      <c r="A93" s="556"/>
      <c r="B93" s="397"/>
      <c r="C93" s="397"/>
      <c r="D93" s="397"/>
      <c r="E93" s="556"/>
      <c r="F93" s="397"/>
      <c r="G93" s="397"/>
      <c r="I93" s="269"/>
      <c r="J93" s="402" t="s">
        <v>454</v>
      </c>
      <c r="K93" s="270"/>
      <c r="L93" s="271"/>
      <c r="M93" s="399"/>
      <c r="N93" s="257"/>
      <c r="O93" s="257"/>
      <c r="P93" s="257"/>
      <c r="Q93" s="257"/>
      <c r="R93" s="472"/>
      <c r="S93" s="257"/>
      <c r="T93" s="397"/>
      <c r="U93" s="397"/>
      <c r="V93" s="397"/>
      <c r="W93" s="397"/>
    </row>
    <row r="94" spans="1:23" s="398" customFormat="1" ht="18.75">
      <c r="A94" s="397"/>
      <c r="B94" s="397"/>
      <c r="C94" s="397"/>
      <c r="D94" s="397"/>
      <c r="E94" s="397"/>
      <c r="F94" s="397"/>
      <c r="G94" s="397"/>
      <c r="I94" s="269"/>
      <c r="J94" s="228" t="s">
        <v>467</v>
      </c>
      <c r="K94" s="270"/>
      <c r="L94" s="271"/>
      <c r="M94" s="399"/>
      <c r="N94" s="257"/>
      <c r="O94" s="257"/>
      <c r="P94" s="257"/>
      <c r="Q94" s="257"/>
      <c r="R94" s="472"/>
      <c r="S94" s="257"/>
      <c r="T94" s="397"/>
      <c r="U94" s="397"/>
      <c r="V94" s="397"/>
      <c r="W94" s="397"/>
    </row>
    <row r="98" spans="1:3" s="46" customFormat="1" ht="17.100000000000001" customHeight="1">
      <c r="A98" s="46" t="s">
        <v>494</v>
      </c>
    </row>
    <row r="100" spans="1:3">
      <c r="C100" s="420"/>
    </row>
    <row r="101" spans="1:3" ht="45">
      <c r="C101" s="249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3" s="46" customFormat="1" ht="17.100000000000001" customHeight="1">
      <c r="A103" s="46" t="s">
        <v>495</v>
      </c>
    </row>
    <row r="105" spans="1:3" ht="45">
      <c r="C105" s="249" t="str">
        <f>IF(first_sys="","наименование отсутствует",first_sys)</f>
        <v>наименование отсутствует</v>
      </c>
    </row>
    <row r="106" spans="1:3">
      <c r="C106" s="420"/>
    </row>
  </sheetData>
  <dataConsolidate leftLabels="1"/>
  <mergeCells count="41"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C4:C5"/>
    <mergeCell ref="A85:A93"/>
    <mergeCell ref="C89:C91"/>
    <mergeCell ref="E4:E5"/>
    <mergeCell ref="D4:D5"/>
    <mergeCell ref="D27:D29"/>
    <mergeCell ref="E27:E29"/>
    <mergeCell ref="D60:D62"/>
    <mergeCell ref="D39:D52"/>
    <mergeCell ref="D33:D35"/>
    <mergeCell ref="E33:E35"/>
    <mergeCell ref="E60:E62"/>
    <mergeCell ref="B87:B92"/>
    <mergeCell ref="L90:L91"/>
    <mergeCell ref="E85:E93"/>
    <mergeCell ref="F87:F92"/>
    <mergeCell ref="G89:G91"/>
    <mergeCell ref="I27:I28"/>
    <mergeCell ref="J27:J28"/>
    <mergeCell ref="I33:I34"/>
    <mergeCell ref="E39:E52"/>
    <mergeCell ref="G27:G28"/>
    <mergeCell ref="H27:H28"/>
    <mergeCell ref="I60:I61"/>
    <mergeCell ref="G33:G34"/>
    <mergeCell ref="J60:J61"/>
    <mergeCell ref="G60:G61"/>
  </mergeCells>
  <phoneticPr fontId="8" type="noConversion"/>
  <dataValidations count="18">
    <dataValidation type="decimal" allowBlank="1" showErrorMessage="1" errorTitle="Ошибка" error="Допускается ввод только действительных чисел!" sqref="N2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65 L33:M33 M39:N39 O39:O50 E56 Y60 M60 K27:K28 F74 E79 L92:L94 E70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H6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/>
    <dataValidation allowBlank="1" showInputMessage="1" showErrorMessage="1" prompt="Изменение значения по двойному щелчоку левой кнопки мыши" sqref="J27:J28 J9"/>
    <dataValidation type="list" allowBlank="1" showInputMessage="1" showErrorMessage="1" errorTitle="Ошибка" error="Выберите значение из списка" prompt="Выберите значение из списка" sqref="E39 E33:E35 E60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/>
    <dataValidation type="list" allowBlank="1" showInputMessage="1" showErrorMessage="1" errorTitle="Ошибка" error="Выберите значение из списка" prompt="Выберите значение из списка" sqref="C106 K86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">
      <formula1>kind_of_CS_on_sheet_filter</formula1>
    </dataValidation>
    <dataValidation type="decimal" allowBlank="1" showErrorMessage="1" errorTitle="Ошибка" error="Допускается ввод только неотрицательных чисел!" sqref="G65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13"/>
  <sheetViews>
    <sheetView showGridLines="0" zoomScaleNormal="100" workbookViewId="0"/>
  </sheetViews>
  <sheetFormatPr defaultRowHeight="11.25"/>
  <cols>
    <col min="1" max="1" width="9.140625" style="443"/>
  </cols>
  <sheetData>
    <row r="1" spans="1:4">
      <c r="A1" s="443" t="s">
        <v>728</v>
      </c>
      <c r="B1" t="s">
        <v>157</v>
      </c>
      <c r="C1" t="s">
        <v>158</v>
      </c>
      <c r="D1" t="s">
        <v>954</v>
      </c>
    </row>
    <row r="2" spans="1:4">
      <c r="A2" s="443">
        <v>1</v>
      </c>
      <c r="B2" t="s">
        <v>730</v>
      </c>
      <c r="C2" t="s">
        <v>732</v>
      </c>
      <c r="D2" t="s">
        <v>733</v>
      </c>
    </row>
    <row r="3" spans="1:4">
      <c r="A3" s="443">
        <v>2</v>
      </c>
      <c r="B3" t="s">
        <v>730</v>
      </c>
      <c r="C3" t="s">
        <v>734</v>
      </c>
      <c r="D3" t="s">
        <v>735</v>
      </c>
    </row>
    <row r="4" spans="1:4">
      <c r="A4" s="443">
        <v>3</v>
      </c>
      <c r="B4" t="s">
        <v>730</v>
      </c>
      <c r="C4" t="s">
        <v>736</v>
      </c>
      <c r="D4" t="s">
        <v>737</v>
      </c>
    </row>
    <row r="5" spans="1:4">
      <c r="A5" s="443">
        <v>4</v>
      </c>
      <c r="B5" t="s">
        <v>730</v>
      </c>
      <c r="C5" t="s">
        <v>738</v>
      </c>
      <c r="D5" t="s">
        <v>739</v>
      </c>
    </row>
    <row r="6" spans="1:4">
      <c r="A6" s="443">
        <v>5</v>
      </c>
      <c r="B6" t="s">
        <v>730</v>
      </c>
      <c r="C6" t="s">
        <v>740</v>
      </c>
      <c r="D6" t="s">
        <v>741</v>
      </c>
    </row>
    <row r="7" spans="1:4">
      <c r="A7" s="443">
        <v>6</v>
      </c>
      <c r="B7" t="s">
        <v>730</v>
      </c>
      <c r="C7" t="s">
        <v>742</v>
      </c>
      <c r="D7" t="s">
        <v>743</v>
      </c>
    </row>
    <row r="8" spans="1:4">
      <c r="A8" s="443">
        <v>7</v>
      </c>
      <c r="B8" t="s">
        <v>730</v>
      </c>
      <c r="C8" t="s">
        <v>744</v>
      </c>
      <c r="D8" t="s">
        <v>745</v>
      </c>
    </row>
    <row r="9" spans="1:4">
      <c r="A9" s="443">
        <v>8</v>
      </c>
      <c r="B9" t="s">
        <v>730</v>
      </c>
      <c r="C9" t="s">
        <v>746</v>
      </c>
      <c r="D9" t="s">
        <v>747</v>
      </c>
    </row>
    <row r="10" spans="1:4">
      <c r="A10" s="443">
        <v>9</v>
      </c>
      <c r="B10" t="s">
        <v>730</v>
      </c>
      <c r="C10" t="s">
        <v>730</v>
      </c>
      <c r="D10" t="s">
        <v>731</v>
      </c>
    </row>
    <row r="11" spans="1:4">
      <c r="A11" s="443">
        <v>10</v>
      </c>
      <c r="B11" t="s">
        <v>730</v>
      </c>
      <c r="C11" t="s">
        <v>748</v>
      </c>
      <c r="D11" t="s">
        <v>749</v>
      </c>
    </row>
    <row r="12" spans="1:4">
      <c r="A12" s="443">
        <v>11</v>
      </c>
      <c r="B12" t="s">
        <v>730</v>
      </c>
      <c r="C12" t="s">
        <v>750</v>
      </c>
      <c r="D12" t="s">
        <v>751</v>
      </c>
    </row>
    <row r="13" spans="1:4">
      <c r="A13" s="443">
        <v>12</v>
      </c>
      <c r="B13" t="s">
        <v>730</v>
      </c>
      <c r="C13" t="s">
        <v>752</v>
      </c>
      <c r="D13" t="s">
        <v>753</v>
      </c>
    </row>
    <row r="14" spans="1:4">
      <c r="A14" s="443">
        <v>13</v>
      </c>
      <c r="B14" t="s">
        <v>730</v>
      </c>
      <c r="C14" t="s">
        <v>754</v>
      </c>
      <c r="D14" t="s">
        <v>755</v>
      </c>
    </row>
    <row r="15" spans="1:4">
      <c r="A15" s="443">
        <v>14</v>
      </c>
      <c r="B15" t="s">
        <v>730</v>
      </c>
      <c r="C15" t="s">
        <v>756</v>
      </c>
      <c r="D15" t="s">
        <v>757</v>
      </c>
    </row>
    <row r="16" spans="1:4">
      <c r="A16" s="443">
        <v>15</v>
      </c>
      <c r="B16" t="s">
        <v>730</v>
      </c>
      <c r="C16" t="s">
        <v>758</v>
      </c>
      <c r="D16" t="s">
        <v>759</v>
      </c>
    </row>
    <row r="17" spans="1:4">
      <c r="A17" s="443">
        <v>16</v>
      </c>
      <c r="B17" t="s">
        <v>730</v>
      </c>
      <c r="C17" t="s">
        <v>760</v>
      </c>
      <c r="D17" t="s">
        <v>761</v>
      </c>
    </row>
    <row r="18" spans="1:4">
      <c r="A18" s="443">
        <v>17</v>
      </c>
      <c r="B18" t="s">
        <v>730</v>
      </c>
      <c r="C18" t="s">
        <v>762</v>
      </c>
      <c r="D18" t="s">
        <v>763</v>
      </c>
    </row>
    <row r="19" spans="1:4">
      <c r="A19" s="443">
        <v>18</v>
      </c>
      <c r="B19" t="s">
        <v>730</v>
      </c>
      <c r="C19" t="s">
        <v>764</v>
      </c>
      <c r="D19" t="s">
        <v>765</v>
      </c>
    </row>
    <row r="20" spans="1:4">
      <c r="A20" s="443">
        <v>19</v>
      </c>
      <c r="B20" t="s">
        <v>730</v>
      </c>
      <c r="C20" t="s">
        <v>766</v>
      </c>
      <c r="D20" t="s">
        <v>767</v>
      </c>
    </row>
    <row r="21" spans="1:4">
      <c r="A21" s="443">
        <v>20</v>
      </c>
      <c r="B21" t="s">
        <v>730</v>
      </c>
      <c r="C21" t="s">
        <v>768</v>
      </c>
      <c r="D21" t="s">
        <v>769</v>
      </c>
    </row>
    <row r="22" spans="1:4">
      <c r="A22" s="443">
        <v>21</v>
      </c>
      <c r="B22" t="s">
        <v>730</v>
      </c>
      <c r="C22" t="s">
        <v>770</v>
      </c>
      <c r="D22" t="s">
        <v>771</v>
      </c>
    </row>
    <row r="23" spans="1:4">
      <c r="A23" s="443">
        <v>22</v>
      </c>
      <c r="B23" t="s">
        <v>730</v>
      </c>
      <c r="C23" t="s">
        <v>772</v>
      </c>
      <c r="D23" t="s">
        <v>773</v>
      </c>
    </row>
    <row r="24" spans="1:4">
      <c r="A24" s="443">
        <v>23</v>
      </c>
      <c r="B24" t="s">
        <v>730</v>
      </c>
      <c r="C24" t="s">
        <v>774</v>
      </c>
      <c r="D24" t="s">
        <v>775</v>
      </c>
    </row>
    <row r="25" spans="1:4">
      <c r="A25" s="443">
        <v>24</v>
      </c>
      <c r="B25" t="s">
        <v>730</v>
      </c>
      <c r="C25" t="s">
        <v>776</v>
      </c>
      <c r="D25" t="s">
        <v>777</v>
      </c>
    </row>
    <row r="26" spans="1:4">
      <c r="A26" s="443">
        <v>25</v>
      </c>
      <c r="B26" t="s">
        <v>730</v>
      </c>
      <c r="C26" t="s">
        <v>778</v>
      </c>
      <c r="D26" t="s">
        <v>779</v>
      </c>
    </row>
    <row r="27" spans="1:4">
      <c r="A27" s="443">
        <v>26</v>
      </c>
      <c r="B27" t="s">
        <v>730</v>
      </c>
      <c r="C27" t="s">
        <v>780</v>
      </c>
      <c r="D27" t="s">
        <v>781</v>
      </c>
    </row>
    <row r="28" spans="1:4">
      <c r="A28" s="443">
        <v>27</v>
      </c>
      <c r="B28" t="s">
        <v>730</v>
      </c>
      <c r="C28" t="s">
        <v>782</v>
      </c>
      <c r="D28" t="s">
        <v>783</v>
      </c>
    </row>
    <row r="29" spans="1:4">
      <c r="A29" s="443">
        <v>28</v>
      </c>
      <c r="B29" t="s">
        <v>730</v>
      </c>
      <c r="C29" t="s">
        <v>784</v>
      </c>
      <c r="D29" t="s">
        <v>785</v>
      </c>
    </row>
    <row r="30" spans="1:4">
      <c r="A30" s="443">
        <v>29</v>
      </c>
      <c r="B30" t="s">
        <v>730</v>
      </c>
      <c r="C30" t="s">
        <v>786</v>
      </c>
      <c r="D30" t="s">
        <v>787</v>
      </c>
    </row>
    <row r="31" spans="1:4">
      <c r="A31" s="443">
        <v>30</v>
      </c>
      <c r="B31" t="s">
        <v>730</v>
      </c>
      <c r="C31" t="s">
        <v>788</v>
      </c>
      <c r="D31" t="s">
        <v>789</v>
      </c>
    </row>
    <row r="32" spans="1:4">
      <c r="A32" s="443">
        <v>31</v>
      </c>
      <c r="B32" t="s">
        <v>730</v>
      </c>
      <c r="C32" t="s">
        <v>790</v>
      </c>
      <c r="D32" t="s">
        <v>791</v>
      </c>
    </row>
    <row r="33" spans="1:4">
      <c r="A33" s="443">
        <v>32</v>
      </c>
      <c r="B33" t="s">
        <v>730</v>
      </c>
      <c r="C33" t="s">
        <v>792</v>
      </c>
      <c r="D33" t="s">
        <v>793</v>
      </c>
    </row>
    <row r="34" spans="1:4">
      <c r="A34" s="443">
        <v>33</v>
      </c>
      <c r="B34" t="s">
        <v>730</v>
      </c>
      <c r="C34" t="s">
        <v>794</v>
      </c>
      <c r="D34" t="s">
        <v>795</v>
      </c>
    </row>
    <row r="35" spans="1:4">
      <c r="A35" s="443">
        <v>34</v>
      </c>
      <c r="B35" t="s">
        <v>730</v>
      </c>
      <c r="C35" t="s">
        <v>796</v>
      </c>
      <c r="D35" t="s">
        <v>797</v>
      </c>
    </row>
    <row r="36" spans="1:4">
      <c r="A36" s="443">
        <v>35</v>
      </c>
      <c r="B36" t="s">
        <v>730</v>
      </c>
      <c r="C36" t="s">
        <v>798</v>
      </c>
      <c r="D36" t="s">
        <v>799</v>
      </c>
    </row>
    <row r="37" spans="1:4">
      <c r="A37" s="443">
        <v>36</v>
      </c>
      <c r="B37" t="s">
        <v>730</v>
      </c>
      <c r="C37" t="s">
        <v>800</v>
      </c>
      <c r="D37" t="s">
        <v>801</v>
      </c>
    </row>
    <row r="38" spans="1:4">
      <c r="A38" s="443">
        <v>37</v>
      </c>
      <c r="B38" t="s">
        <v>730</v>
      </c>
      <c r="C38" t="s">
        <v>802</v>
      </c>
      <c r="D38" t="s">
        <v>803</v>
      </c>
    </row>
    <row r="39" spans="1:4">
      <c r="A39" s="443">
        <v>38</v>
      </c>
      <c r="B39" t="s">
        <v>730</v>
      </c>
      <c r="C39" t="s">
        <v>804</v>
      </c>
      <c r="D39" t="s">
        <v>805</v>
      </c>
    </row>
    <row r="40" spans="1:4">
      <c r="A40" s="443">
        <v>39</v>
      </c>
      <c r="B40" t="s">
        <v>730</v>
      </c>
      <c r="C40" t="s">
        <v>806</v>
      </c>
      <c r="D40" t="s">
        <v>807</v>
      </c>
    </row>
    <row r="41" spans="1:4">
      <c r="A41" s="443">
        <v>40</v>
      </c>
      <c r="B41" t="s">
        <v>730</v>
      </c>
      <c r="C41" t="s">
        <v>808</v>
      </c>
      <c r="D41" t="s">
        <v>809</v>
      </c>
    </row>
    <row r="42" spans="1:4">
      <c r="A42" s="443">
        <v>41</v>
      </c>
      <c r="B42" t="s">
        <v>730</v>
      </c>
      <c r="C42" t="s">
        <v>810</v>
      </c>
      <c r="D42" t="s">
        <v>811</v>
      </c>
    </row>
    <row r="43" spans="1:4">
      <c r="A43" s="443">
        <v>42</v>
      </c>
      <c r="B43" t="s">
        <v>730</v>
      </c>
      <c r="C43" t="s">
        <v>812</v>
      </c>
      <c r="D43" t="s">
        <v>813</v>
      </c>
    </row>
    <row r="44" spans="1:4">
      <c r="A44" s="443">
        <v>43</v>
      </c>
      <c r="B44" t="s">
        <v>730</v>
      </c>
      <c r="C44" t="s">
        <v>814</v>
      </c>
      <c r="D44" t="s">
        <v>815</v>
      </c>
    </row>
    <row r="45" spans="1:4">
      <c r="A45" s="443">
        <v>44</v>
      </c>
      <c r="B45" t="s">
        <v>730</v>
      </c>
      <c r="C45" t="s">
        <v>816</v>
      </c>
      <c r="D45" t="s">
        <v>817</v>
      </c>
    </row>
    <row r="46" spans="1:4">
      <c r="A46" s="443">
        <v>45</v>
      </c>
      <c r="B46" t="s">
        <v>730</v>
      </c>
      <c r="C46" t="s">
        <v>818</v>
      </c>
      <c r="D46" t="s">
        <v>819</v>
      </c>
    </row>
    <row r="47" spans="1:4">
      <c r="A47" s="443">
        <v>46</v>
      </c>
      <c r="B47" t="s">
        <v>730</v>
      </c>
      <c r="C47" t="s">
        <v>820</v>
      </c>
      <c r="D47" t="s">
        <v>821</v>
      </c>
    </row>
    <row r="48" spans="1:4">
      <c r="A48" s="443">
        <v>47</v>
      </c>
      <c r="B48" t="s">
        <v>730</v>
      </c>
      <c r="C48" t="s">
        <v>822</v>
      </c>
      <c r="D48" t="s">
        <v>823</v>
      </c>
    </row>
    <row r="49" spans="1:4">
      <c r="A49" s="443">
        <v>48</v>
      </c>
      <c r="B49" t="s">
        <v>730</v>
      </c>
      <c r="C49" t="s">
        <v>824</v>
      </c>
      <c r="D49" t="s">
        <v>825</v>
      </c>
    </row>
    <row r="50" spans="1:4">
      <c r="A50" s="443">
        <v>49</v>
      </c>
      <c r="B50" t="s">
        <v>730</v>
      </c>
      <c r="C50" t="s">
        <v>826</v>
      </c>
      <c r="D50" t="s">
        <v>827</v>
      </c>
    </row>
    <row r="51" spans="1:4">
      <c r="A51" s="443">
        <v>50</v>
      </c>
      <c r="B51" t="s">
        <v>730</v>
      </c>
      <c r="C51" t="s">
        <v>828</v>
      </c>
      <c r="D51" t="s">
        <v>829</v>
      </c>
    </row>
    <row r="52" spans="1:4">
      <c r="A52" s="443">
        <v>51</v>
      </c>
      <c r="B52" t="s">
        <v>730</v>
      </c>
      <c r="C52" t="s">
        <v>830</v>
      </c>
      <c r="D52" t="s">
        <v>831</v>
      </c>
    </row>
    <row r="53" spans="1:4">
      <c r="A53" s="443">
        <v>52</v>
      </c>
      <c r="B53" t="s">
        <v>730</v>
      </c>
      <c r="C53" t="s">
        <v>832</v>
      </c>
      <c r="D53" t="s">
        <v>833</v>
      </c>
    </row>
    <row r="54" spans="1:4">
      <c r="A54" s="443">
        <v>53</v>
      </c>
      <c r="B54" t="s">
        <v>730</v>
      </c>
      <c r="C54" t="s">
        <v>834</v>
      </c>
      <c r="D54" t="s">
        <v>835</v>
      </c>
    </row>
    <row r="55" spans="1:4">
      <c r="A55" s="443">
        <v>54</v>
      </c>
      <c r="B55" t="s">
        <v>730</v>
      </c>
      <c r="C55" t="s">
        <v>836</v>
      </c>
      <c r="D55" t="s">
        <v>837</v>
      </c>
    </row>
    <row r="56" spans="1:4">
      <c r="A56" s="443">
        <v>55</v>
      </c>
      <c r="B56" t="s">
        <v>730</v>
      </c>
      <c r="C56" t="s">
        <v>838</v>
      </c>
      <c r="D56" t="s">
        <v>839</v>
      </c>
    </row>
    <row r="57" spans="1:4">
      <c r="A57" s="443">
        <v>56</v>
      </c>
      <c r="B57" t="s">
        <v>730</v>
      </c>
      <c r="C57" t="s">
        <v>840</v>
      </c>
      <c r="D57" t="s">
        <v>841</v>
      </c>
    </row>
    <row r="58" spans="1:4">
      <c r="A58" s="443">
        <v>57</v>
      </c>
      <c r="B58" t="s">
        <v>730</v>
      </c>
      <c r="C58" t="s">
        <v>842</v>
      </c>
      <c r="D58" t="s">
        <v>843</v>
      </c>
    </row>
    <row r="59" spans="1:4">
      <c r="A59" s="443">
        <v>58</v>
      </c>
      <c r="B59" t="s">
        <v>730</v>
      </c>
      <c r="C59" t="s">
        <v>844</v>
      </c>
      <c r="D59" t="s">
        <v>845</v>
      </c>
    </row>
    <row r="60" spans="1:4">
      <c r="A60" s="443">
        <v>59</v>
      </c>
      <c r="B60" t="s">
        <v>730</v>
      </c>
      <c r="C60" t="s">
        <v>846</v>
      </c>
      <c r="D60" t="s">
        <v>847</v>
      </c>
    </row>
    <row r="61" spans="1:4">
      <c r="A61" s="443">
        <v>60</v>
      </c>
      <c r="B61" t="s">
        <v>730</v>
      </c>
      <c r="C61" t="s">
        <v>848</v>
      </c>
      <c r="D61" t="s">
        <v>849</v>
      </c>
    </row>
    <row r="62" spans="1:4">
      <c r="A62" s="443">
        <v>61</v>
      </c>
      <c r="B62" t="s">
        <v>730</v>
      </c>
      <c r="C62" t="s">
        <v>850</v>
      </c>
      <c r="D62" t="s">
        <v>851</v>
      </c>
    </row>
    <row r="63" spans="1:4">
      <c r="A63" s="443">
        <v>62</v>
      </c>
      <c r="B63" t="s">
        <v>730</v>
      </c>
      <c r="C63" t="s">
        <v>852</v>
      </c>
      <c r="D63" t="s">
        <v>853</v>
      </c>
    </row>
    <row r="64" spans="1:4">
      <c r="A64" s="443">
        <v>63</v>
      </c>
      <c r="B64" t="s">
        <v>730</v>
      </c>
      <c r="C64" t="s">
        <v>854</v>
      </c>
      <c r="D64" t="s">
        <v>855</v>
      </c>
    </row>
    <row r="65" spans="1:4">
      <c r="A65" s="443">
        <v>64</v>
      </c>
      <c r="B65" t="s">
        <v>730</v>
      </c>
      <c r="C65" t="s">
        <v>856</v>
      </c>
      <c r="D65" t="s">
        <v>857</v>
      </c>
    </row>
    <row r="66" spans="1:4">
      <c r="A66" s="443">
        <v>65</v>
      </c>
      <c r="B66" t="s">
        <v>730</v>
      </c>
      <c r="C66" t="s">
        <v>858</v>
      </c>
      <c r="D66" t="s">
        <v>859</v>
      </c>
    </row>
    <row r="67" spans="1:4">
      <c r="A67" s="443">
        <v>66</v>
      </c>
      <c r="B67" t="s">
        <v>730</v>
      </c>
      <c r="C67" t="s">
        <v>860</v>
      </c>
      <c r="D67" t="s">
        <v>861</v>
      </c>
    </row>
    <row r="68" spans="1:4">
      <c r="A68" s="443">
        <v>67</v>
      </c>
      <c r="B68" t="s">
        <v>730</v>
      </c>
      <c r="C68" t="s">
        <v>862</v>
      </c>
      <c r="D68" t="s">
        <v>863</v>
      </c>
    </row>
    <row r="69" spans="1:4">
      <c r="A69" s="443">
        <v>68</v>
      </c>
      <c r="B69" t="s">
        <v>730</v>
      </c>
      <c r="C69" t="s">
        <v>864</v>
      </c>
      <c r="D69" t="s">
        <v>865</v>
      </c>
    </row>
    <row r="70" spans="1:4">
      <c r="A70" s="443">
        <v>69</v>
      </c>
      <c r="B70" t="s">
        <v>730</v>
      </c>
      <c r="C70" t="s">
        <v>866</v>
      </c>
      <c r="D70" t="s">
        <v>867</v>
      </c>
    </row>
    <row r="71" spans="1:4">
      <c r="A71" s="443">
        <v>70</v>
      </c>
      <c r="B71" t="s">
        <v>730</v>
      </c>
      <c r="C71" t="s">
        <v>868</v>
      </c>
      <c r="D71" t="s">
        <v>869</v>
      </c>
    </row>
    <row r="72" spans="1:4">
      <c r="A72" s="443">
        <v>71</v>
      </c>
      <c r="B72" t="s">
        <v>730</v>
      </c>
      <c r="C72" t="s">
        <v>870</v>
      </c>
      <c r="D72" t="s">
        <v>871</v>
      </c>
    </row>
    <row r="73" spans="1:4">
      <c r="A73" s="443">
        <v>72</v>
      </c>
      <c r="B73" t="s">
        <v>730</v>
      </c>
      <c r="C73" t="s">
        <v>872</v>
      </c>
      <c r="D73" t="s">
        <v>873</v>
      </c>
    </row>
    <row r="74" spans="1:4">
      <c r="A74" s="443">
        <v>73</v>
      </c>
      <c r="B74" t="s">
        <v>730</v>
      </c>
      <c r="C74" t="s">
        <v>874</v>
      </c>
      <c r="D74" t="s">
        <v>875</v>
      </c>
    </row>
    <row r="75" spans="1:4">
      <c r="A75" s="443">
        <v>74</v>
      </c>
      <c r="B75" t="s">
        <v>730</v>
      </c>
      <c r="C75" t="s">
        <v>876</v>
      </c>
      <c r="D75" t="s">
        <v>877</v>
      </c>
    </row>
    <row r="76" spans="1:4">
      <c r="A76" s="443">
        <v>75</v>
      </c>
      <c r="B76" t="s">
        <v>730</v>
      </c>
      <c r="C76" t="s">
        <v>878</v>
      </c>
      <c r="D76" t="s">
        <v>879</v>
      </c>
    </row>
    <row r="77" spans="1:4">
      <c r="A77" s="443">
        <v>76</v>
      </c>
      <c r="B77" t="s">
        <v>730</v>
      </c>
      <c r="C77" t="s">
        <v>880</v>
      </c>
      <c r="D77" t="s">
        <v>881</v>
      </c>
    </row>
    <row r="78" spans="1:4">
      <c r="A78" s="443">
        <v>77</v>
      </c>
      <c r="B78" t="s">
        <v>730</v>
      </c>
      <c r="C78" t="s">
        <v>882</v>
      </c>
      <c r="D78" t="s">
        <v>883</v>
      </c>
    </row>
    <row r="79" spans="1:4">
      <c r="A79" s="443">
        <v>78</v>
      </c>
      <c r="B79" t="s">
        <v>730</v>
      </c>
      <c r="C79" t="s">
        <v>884</v>
      </c>
      <c r="D79" t="s">
        <v>885</v>
      </c>
    </row>
    <row r="80" spans="1:4">
      <c r="A80" s="443">
        <v>79</v>
      </c>
      <c r="B80" t="s">
        <v>730</v>
      </c>
      <c r="C80" t="s">
        <v>886</v>
      </c>
      <c r="D80" t="s">
        <v>887</v>
      </c>
    </row>
    <row r="81" spans="1:4">
      <c r="A81" s="443">
        <v>80</v>
      </c>
      <c r="B81" t="s">
        <v>730</v>
      </c>
      <c r="C81" t="s">
        <v>888</v>
      </c>
      <c r="D81" t="s">
        <v>889</v>
      </c>
    </row>
    <row r="82" spans="1:4">
      <c r="A82" s="443">
        <v>81</v>
      </c>
      <c r="B82" t="s">
        <v>730</v>
      </c>
      <c r="C82" t="s">
        <v>890</v>
      </c>
      <c r="D82" t="s">
        <v>891</v>
      </c>
    </row>
    <row r="83" spans="1:4">
      <c r="A83" s="443">
        <v>82</v>
      </c>
      <c r="B83" t="s">
        <v>730</v>
      </c>
      <c r="C83" t="s">
        <v>892</v>
      </c>
      <c r="D83" t="s">
        <v>893</v>
      </c>
    </row>
    <row r="84" spans="1:4">
      <c r="A84" s="443">
        <v>83</v>
      </c>
      <c r="B84" t="s">
        <v>730</v>
      </c>
      <c r="C84" t="s">
        <v>894</v>
      </c>
      <c r="D84" t="s">
        <v>895</v>
      </c>
    </row>
    <row r="85" spans="1:4">
      <c r="A85" s="443">
        <v>84</v>
      </c>
      <c r="B85" t="s">
        <v>730</v>
      </c>
      <c r="C85" t="s">
        <v>896</v>
      </c>
      <c r="D85" t="s">
        <v>897</v>
      </c>
    </row>
    <row r="86" spans="1:4">
      <c r="A86" s="443">
        <v>85</v>
      </c>
      <c r="B86" t="s">
        <v>730</v>
      </c>
      <c r="C86" t="s">
        <v>898</v>
      </c>
      <c r="D86" t="s">
        <v>899</v>
      </c>
    </row>
    <row r="87" spans="1:4">
      <c r="A87" s="443">
        <v>86</v>
      </c>
      <c r="B87" t="s">
        <v>730</v>
      </c>
      <c r="C87" t="s">
        <v>900</v>
      </c>
      <c r="D87" t="s">
        <v>901</v>
      </c>
    </row>
    <row r="88" spans="1:4">
      <c r="A88" s="443">
        <v>87</v>
      </c>
      <c r="B88" t="s">
        <v>730</v>
      </c>
      <c r="C88" t="s">
        <v>902</v>
      </c>
      <c r="D88" t="s">
        <v>903</v>
      </c>
    </row>
    <row r="89" spans="1:4">
      <c r="A89" s="443">
        <v>88</v>
      </c>
      <c r="B89" t="s">
        <v>730</v>
      </c>
      <c r="C89" t="s">
        <v>904</v>
      </c>
      <c r="D89" t="s">
        <v>905</v>
      </c>
    </row>
    <row r="90" spans="1:4">
      <c r="A90" s="443">
        <v>89</v>
      </c>
      <c r="B90" t="s">
        <v>730</v>
      </c>
      <c r="C90" t="s">
        <v>906</v>
      </c>
      <c r="D90" t="s">
        <v>907</v>
      </c>
    </row>
    <row r="91" spans="1:4">
      <c r="A91" s="443">
        <v>90</v>
      </c>
      <c r="B91" t="s">
        <v>730</v>
      </c>
      <c r="C91" t="s">
        <v>908</v>
      </c>
      <c r="D91" t="s">
        <v>909</v>
      </c>
    </row>
    <row r="92" spans="1:4">
      <c r="A92" s="443">
        <v>91</v>
      </c>
      <c r="B92" t="s">
        <v>730</v>
      </c>
      <c r="C92" t="s">
        <v>910</v>
      </c>
      <c r="D92" t="s">
        <v>911</v>
      </c>
    </row>
    <row r="93" spans="1:4">
      <c r="A93" s="443">
        <v>92</v>
      </c>
      <c r="B93" t="s">
        <v>730</v>
      </c>
      <c r="C93" t="s">
        <v>912</v>
      </c>
      <c r="D93" t="s">
        <v>913</v>
      </c>
    </row>
    <row r="94" spans="1:4">
      <c r="A94" s="443">
        <v>93</v>
      </c>
      <c r="B94" t="s">
        <v>730</v>
      </c>
      <c r="C94" t="s">
        <v>914</v>
      </c>
      <c r="D94" t="s">
        <v>915</v>
      </c>
    </row>
    <row r="95" spans="1:4">
      <c r="A95" s="443">
        <v>94</v>
      </c>
      <c r="B95" t="s">
        <v>730</v>
      </c>
      <c r="C95" t="s">
        <v>916</v>
      </c>
      <c r="D95" t="s">
        <v>917</v>
      </c>
    </row>
    <row r="96" spans="1:4">
      <c r="A96" s="443">
        <v>95</v>
      </c>
      <c r="B96" t="s">
        <v>730</v>
      </c>
      <c r="C96" t="s">
        <v>918</v>
      </c>
      <c r="D96" t="s">
        <v>919</v>
      </c>
    </row>
    <row r="97" spans="1:4">
      <c r="A97" s="443">
        <v>96</v>
      </c>
      <c r="B97" t="s">
        <v>730</v>
      </c>
      <c r="C97" t="s">
        <v>920</v>
      </c>
      <c r="D97" t="s">
        <v>921</v>
      </c>
    </row>
    <row r="98" spans="1:4">
      <c r="A98" s="443">
        <v>97</v>
      </c>
      <c r="B98" t="s">
        <v>730</v>
      </c>
      <c r="C98" t="s">
        <v>922</v>
      </c>
      <c r="D98" t="s">
        <v>923</v>
      </c>
    </row>
    <row r="99" spans="1:4">
      <c r="A99" s="443">
        <v>98</v>
      </c>
      <c r="B99" t="s">
        <v>730</v>
      </c>
      <c r="C99" t="s">
        <v>924</v>
      </c>
      <c r="D99" t="s">
        <v>925</v>
      </c>
    </row>
    <row r="100" spans="1:4">
      <c r="A100" s="443">
        <v>99</v>
      </c>
      <c r="B100" t="s">
        <v>730</v>
      </c>
      <c r="C100" t="s">
        <v>926</v>
      </c>
      <c r="D100" t="s">
        <v>927</v>
      </c>
    </row>
    <row r="101" spans="1:4">
      <c r="A101" s="443">
        <v>100</v>
      </c>
      <c r="B101" t="s">
        <v>730</v>
      </c>
      <c r="C101" t="s">
        <v>928</v>
      </c>
      <c r="D101" t="s">
        <v>929</v>
      </c>
    </row>
    <row r="102" spans="1:4">
      <c r="A102" s="443">
        <v>101</v>
      </c>
      <c r="B102" t="s">
        <v>730</v>
      </c>
      <c r="C102" t="s">
        <v>930</v>
      </c>
      <c r="D102" t="s">
        <v>931</v>
      </c>
    </row>
    <row r="103" spans="1:4">
      <c r="A103" s="443">
        <v>102</v>
      </c>
      <c r="B103" t="s">
        <v>730</v>
      </c>
      <c r="C103" t="s">
        <v>932</v>
      </c>
      <c r="D103" t="s">
        <v>933</v>
      </c>
    </row>
    <row r="104" spans="1:4">
      <c r="A104" s="443">
        <v>103</v>
      </c>
      <c r="B104" t="s">
        <v>730</v>
      </c>
      <c r="C104" t="s">
        <v>934</v>
      </c>
      <c r="D104" t="s">
        <v>935</v>
      </c>
    </row>
    <row r="105" spans="1:4">
      <c r="A105" s="443">
        <v>104</v>
      </c>
      <c r="B105" t="s">
        <v>730</v>
      </c>
      <c r="C105" t="s">
        <v>936</v>
      </c>
      <c r="D105" t="s">
        <v>937</v>
      </c>
    </row>
    <row r="106" spans="1:4">
      <c r="A106" s="443">
        <v>105</v>
      </c>
      <c r="B106" t="s">
        <v>730</v>
      </c>
      <c r="C106" t="s">
        <v>938</v>
      </c>
      <c r="D106" t="s">
        <v>939</v>
      </c>
    </row>
    <row r="107" spans="1:4">
      <c r="A107" s="443">
        <v>106</v>
      </c>
      <c r="B107" t="s">
        <v>730</v>
      </c>
      <c r="C107" t="s">
        <v>940</v>
      </c>
      <c r="D107" t="s">
        <v>941</v>
      </c>
    </row>
    <row r="108" spans="1:4">
      <c r="A108" s="443">
        <v>107</v>
      </c>
      <c r="B108" t="s">
        <v>730</v>
      </c>
      <c r="C108" t="s">
        <v>942</v>
      </c>
      <c r="D108" t="s">
        <v>943</v>
      </c>
    </row>
    <row r="109" spans="1:4">
      <c r="A109" s="443">
        <v>108</v>
      </c>
      <c r="B109" t="s">
        <v>730</v>
      </c>
      <c r="C109" t="s">
        <v>944</v>
      </c>
      <c r="D109" t="s">
        <v>945</v>
      </c>
    </row>
    <row r="110" spans="1:4">
      <c r="A110" s="443">
        <v>109</v>
      </c>
      <c r="B110" t="s">
        <v>730</v>
      </c>
      <c r="C110" t="s">
        <v>946</v>
      </c>
      <c r="D110" t="s">
        <v>947</v>
      </c>
    </row>
    <row r="111" spans="1:4">
      <c r="A111" s="443">
        <v>110</v>
      </c>
      <c r="B111" t="s">
        <v>730</v>
      </c>
      <c r="C111" t="s">
        <v>948</v>
      </c>
      <c r="D111" t="s">
        <v>949</v>
      </c>
    </row>
    <row r="112" spans="1:4">
      <c r="A112" s="443">
        <v>111</v>
      </c>
      <c r="B112" t="s">
        <v>730</v>
      </c>
      <c r="C112" t="s">
        <v>950</v>
      </c>
      <c r="D112" t="s">
        <v>951</v>
      </c>
    </row>
    <row r="113" spans="1:4">
      <c r="A113" s="443">
        <v>112</v>
      </c>
      <c r="B113" t="s">
        <v>730</v>
      </c>
      <c r="C113" t="s">
        <v>952</v>
      </c>
      <c r="D113" t="s">
        <v>953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55"/>
  </cols>
  <sheetData>
    <row r="1" spans="1:4">
      <c r="A1" s="355" t="s">
        <v>728</v>
      </c>
      <c r="B1" s="355" t="s">
        <v>157</v>
      </c>
      <c r="C1" s="355" t="s">
        <v>158</v>
      </c>
      <c r="D1" s="355" t="s">
        <v>141</v>
      </c>
    </row>
    <row r="2" spans="1:4">
      <c r="A2" s="355" t="s">
        <v>33</v>
      </c>
      <c r="B2" s="355" t="s">
        <v>730</v>
      </c>
      <c r="C2" s="355" t="s">
        <v>908</v>
      </c>
      <c r="D2" s="355" t="s">
        <v>909</v>
      </c>
    </row>
    <row r="3" spans="1:4">
      <c r="A3" s="355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54" customWidth="1"/>
    <col min="2" max="2" width="87.28515625" style="54" customWidth="1"/>
    <col min="3" max="3" width="9.140625" style="54"/>
    <col min="4" max="4" width="109.140625" style="54" customWidth="1"/>
    <col min="5" max="16384" width="9.140625" style="54"/>
  </cols>
  <sheetData>
    <row r="1" spans="2:4">
      <c r="B1" s="69" t="s">
        <v>16</v>
      </c>
    </row>
    <row r="2" spans="2:4" ht="90">
      <c r="B2" s="77" t="s">
        <v>161</v>
      </c>
    </row>
    <row r="3" spans="2:4" ht="67.5">
      <c r="B3" s="77" t="s">
        <v>192</v>
      </c>
    </row>
    <row r="4" spans="2:4">
      <c r="B4" s="77" t="s">
        <v>173</v>
      </c>
    </row>
    <row r="5" spans="2:4">
      <c r="B5" s="77" t="s">
        <v>160</v>
      </c>
    </row>
    <row r="6" spans="2:4" ht="33.75">
      <c r="B6" s="7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77" t="s">
        <v>219</v>
      </c>
      <c r="D7" s="54" t="s">
        <v>220</v>
      </c>
    </row>
    <row r="8" spans="2:4">
      <c r="B8" s="69" t="s">
        <v>114</v>
      </c>
    </row>
    <row r="9" spans="2:4" ht="25.5" customHeight="1">
      <c r="B9" s="70" t="s">
        <v>131</v>
      </c>
    </row>
    <row r="10" spans="2:4">
      <c r="B10" s="69" t="s">
        <v>525</v>
      </c>
    </row>
    <row r="11" spans="2:4" ht="45">
      <c r="B11" s="70" t="s">
        <v>529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212" t="s">
        <v>379</v>
      </c>
    </row>
    <row r="2" spans="1:3">
      <c r="A2" s="213" t="s">
        <v>380</v>
      </c>
    </row>
    <row r="3" spans="1:3">
      <c r="A3" s="212" t="s">
        <v>381</v>
      </c>
      <c r="B3" s="214"/>
      <c r="C3" s="214"/>
    </row>
    <row r="4" spans="1:3">
      <c r="A4" s="215" t="s">
        <v>382</v>
      </c>
      <c r="B4" s="213" t="s">
        <v>383</v>
      </c>
      <c r="C4" s="213" t="s">
        <v>19</v>
      </c>
    </row>
    <row r="5" spans="1:3">
      <c r="A5" s="215" t="s">
        <v>520</v>
      </c>
      <c r="B5" s="213" t="s">
        <v>521</v>
      </c>
      <c r="C5" s="213" t="s">
        <v>522</v>
      </c>
    </row>
    <row r="6" spans="1:3" ht="12">
      <c r="A6" s="474" t="s">
        <v>957</v>
      </c>
      <c r="B6" s="475" t="s">
        <v>523</v>
      </c>
      <c r="C6" s="475" t="s">
        <v>522</v>
      </c>
    </row>
    <row r="7" spans="1:3" ht="12">
      <c r="A7" s="18"/>
    </row>
    <row r="8" spans="1:3" ht="12">
      <c r="A8" s="18"/>
    </row>
    <row r="9" spans="1:3" ht="12">
      <c r="A9" s="18"/>
    </row>
    <row r="10" spans="1:3" ht="12">
      <c r="A10" s="18"/>
    </row>
    <row r="11" spans="1:3" ht="12">
      <c r="A11" s="18"/>
    </row>
    <row r="12" spans="1:3" ht="12">
      <c r="A12" s="18"/>
    </row>
    <row r="13" spans="1:3" ht="12">
      <c r="A13" s="18"/>
    </row>
    <row r="14" spans="1:3" ht="12">
      <c r="A14" s="18"/>
    </row>
    <row r="15" spans="1:3" ht="12">
      <c r="A15" s="18"/>
    </row>
    <row r="16" spans="1:3" ht="12">
      <c r="A16" s="18"/>
    </row>
    <row r="17" spans="1:1" ht="12">
      <c r="A17" s="18"/>
    </row>
    <row r="18" spans="1:1" ht="12">
      <c r="A18" s="18"/>
    </row>
    <row r="19" spans="1:1" ht="12">
      <c r="A19" s="18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indexed="31"/>
  </sheetPr>
  <dimension ref="A1:J62"/>
  <sheetViews>
    <sheetView showGridLines="0" topLeftCell="D4" zoomScaleNormal="100" workbookViewId="0">
      <selection activeCell="F62" sqref="F62"/>
    </sheetView>
  </sheetViews>
  <sheetFormatPr defaultRowHeight="11.25"/>
  <cols>
    <col min="1" max="1" width="10.7109375" style="25" hidden="1" customWidth="1"/>
    <col min="2" max="2" width="10.7109375" style="22" hidden="1" customWidth="1"/>
    <col min="3" max="3" width="3.7109375" style="26" hidden="1" customWidth="1"/>
    <col min="4" max="4" width="3.7109375" style="31" customWidth="1"/>
    <col min="5" max="5" width="55.28515625" style="31" customWidth="1"/>
    <col min="6" max="6" width="50.7109375" style="31" customWidth="1"/>
    <col min="7" max="7" width="3.7109375" style="30" customWidth="1"/>
    <col min="8" max="8" width="9.140625" style="31"/>
    <col min="9" max="9" width="9.140625" style="78" customWidth="1"/>
    <col min="10" max="16384" width="9.140625" style="31"/>
  </cols>
  <sheetData>
    <row r="1" spans="1:9" s="23" customFormat="1" ht="13.5" hidden="1" customHeight="1">
      <c r="A1" s="21"/>
      <c r="B1" s="22"/>
      <c r="F1" s="60">
        <v>31464180</v>
      </c>
      <c r="G1" s="24"/>
      <c r="I1" s="78"/>
    </row>
    <row r="2" spans="1:9" s="23" customFormat="1" ht="12" hidden="1" customHeight="1">
      <c r="A2" s="21"/>
      <c r="B2" s="22"/>
      <c r="G2" s="24"/>
      <c r="I2" s="78"/>
    </row>
    <row r="3" spans="1:9" hidden="1"/>
    <row r="4" spans="1:9">
      <c r="D4" s="27"/>
      <c r="E4" s="28"/>
      <c r="F4" s="29" t="str">
        <f>version</f>
        <v>Версия 1.0.1</v>
      </c>
    </row>
    <row r="5" spans="1:9" ht="22.5">
      <c r="D5" s="32"/>
      <c r="E5" s="522" t="s">
        <v>524</v>
      </c>
      <c r="F5" s="522"/>
      <c r="G5" s="312"/>
    </row>
    <row r="6" spans="1:9" s="320" customFormat="1" ht="6">
      <c r="A6" s="329"/>
      <c r="B6" s="317"/>
      <c r="C6" s="318"/>
      <c r="D6" s="319"/>
      <c r="E6" s="328"/>
      <c r="F6" s="330"/>
      <c r="G6" s="331"/>
      <c r="I6" s="322"/>
    </row>
    <row r="7" spans="1:9" ht="22.5">
      <c r="D7" s="32"/>
      <c r="E7" s="33" t="s">
        <v>8</v>
      </c>
      <c r="F7" s="334" t="s">
        <v>18</v>
      </c>
      <c r="G7" s="312"/>
    </row>
    <row r="8" spans="1:9" s="320" customFormat="1" ht="6" hidden="1">
      <c r="A8" s="326"/>
      <c r="B8" s="317"/>
      <c r="C8" s="318"/>
      <c r="D8" s="327"/>
      <c r="E8" s="328"/>
      <c r="F8" s="335"/>
      <c r="G8" s="321"/>
      <c r="I8" s="322"/>
    </row>
    <row r="9" spans="1:9" s="387" customFormat="1" ht="6" hidden="1">
      <c r="A9" s="381"/>
      <c r="B9" s="382"/>
      <c r="C9" s="383"/>
      <c r="D9" s="384"/>
      <c r="E9" s="389"/>
      <c r="F9" s="390"/>
      <c r="G9" s="384"/>
      <c r="I9" s="388"/>
    </row>
    <row r="10" spans="1:9" s="320" customFormat="1" ht="6" hidden="1">
      <c r="A10" s="326"/>
      <c r="B10" s="317"/>
      <c r="C10" s="318"/>
      <c r="D10" s="327"/>
      <c r="E10" s="328"/>
      <c r="F10" s="335"/>
      <c r="G10" s="321"/>
      <c r="I10" s="322"/>
    </row>
    <row r="11" spans="1:9" s="387" customFormat="1" ht="6" hidden="1">
      <c r="A11" s="381"/>
      <c r="B11" s="382"/>
      <c r="C11" s="383"/>
      <c r="D11" s="384"/>
      <c r="E11" s="385"/>
      <c r="F11" s="386"/>
      <c r="G11" s="384"/>
      <c r="I11" s="388"/>
    </row>
    <row r="12" spans="1:9" s="320" customFormat="1" ht="6">
      <c r="A12" s="326"/>
      <c r="B12" s="317"/>
      <c r="C12" s="318"/>
      <c r="D12" s="327"/>
      <c r="E12" s="328"/>
      <c r="F12" s="335"/>
      <c r="G12" s="321"/>
      <c r="I12" s="322"/>
    </row>
    <row r="13" spans="1:9" ht="22.5">
      <c r="A13" s="34"/>
      <c r="D13" s="35"/>
      <c r="E13" s="50" t="s">
        <v>462</v>
      </c>
      <c r="F13" s="336" t="s">
        <v>27</v>
      </c>
      <c r="G13" s="314"/>
    </row>
    <row r="14" spans="1:9" s="320" customFormat="1" ht="6">
      <c r="A14" s="326"/>
      <c r="B14" s="317"/>
      <c r="C14" s="318"/>
      <c r="D14" s="327"/>
      <c r="E14" s="328"/>
      <c r="F14" s="335"/>
      <c r="G14" s="321"/>
      <c r="I14" s="322"/>
    </row>
    <row r="15" spans="1:9" ht="22.5">
      <c r="A15" s="34"/>
      <c r="D15" s="35"/>
      <c r="E15" s="71" t="s">
        <v>463</v>
      </c>
      <c r="F15" s="476" t="s">
        <v>560</v>
      </c>
      <c r="G15" s="314"/>
    </row>
    <row r="16" spans="1:9" s="320" customFormat="1" ht="6">
      <c r="A16" s="326"/>
      <c r="B16" s="317"/>
      <c r="C16" s="318"/>
      <c r="D16" s="327"/>
      <c r="E16" s="328"/>
      <c r="F16" s="335"/>
      <c r="G16" s="321"/>
      <c r="I16" s="322"/>
    </row>
    <row r="17" spans="1:9" ht="22.5">
      <c r="A17" s="34"/>
      <c r="D17" s="35"/>
      <c r="E17" s="71" t="s">
        <v>464</v>
      </c>
      <c r="F17" s="337" t="s">
        <v>465</v>
      </c>
      <c r="G17" s="314"/>
    </row>
    <row r="18" spans="1:9" s="320" customFormat="1" ht="6">
      <c r="A18" s="326"/>
      <c r="B18" s="317"/>
      <c r="C18" s="318"/>
      <c r="D18" s="327"/>
      <c r="E18" s="328"/>
      <c r="F18" s="335"/>
      <c r="G18" s="321"/>
      <c r="I18" s="322"/>
    </row>
    <row r="19" spans="1:9" ht="22.5">
      <c r="A19" s="34"/>
      <c r="D19" s="35"/>
      <c r="E19" s="71" t="s">
        <v>526</v>
      </c>
      <c r="F19" s="336" t="s">
        <v>27</v>
      </c>
      <c r="G19" s="314"/>
    </row>
    <row r="20" spans="1:9" s="320" customFormat="1" ht="6" hidden="1">
      <c r="A20" s="326"/>
      <c r="B20" s="317"/>
      <c r="C20" s="318"/>
      <c r="D20" s="327"/>
      <c r="E20" s="328"/>
      <c r="F20" s="335"/>
      <c r="G20" s="321"/>
      <c r="I20" s="322"/>
    </row>
    <row r="21" spans="1:9" ht="22.5" hidden="1">
      <c r="A21" s="34"/>
      <c r="D21" s="35"/>
      <c r="E21" s="71" t="s">
        <v>227</v>
      </c>
      <c r="F21" s="477" t="s">
        <v>560</v>
      </c>
      <c r="G21" s="314"/>
    </row>
    <row r="22" spans="1:9" s="308" customFormat="1" ht="5.25" hidden="1">
      <c r="A22" s="302"/>
      <c r="B22" s="303"/>
      <c r="C22" s="304"/>
      <c r="D22" s="305"/>
      <c r="E22" s="306"/>
      <c r="F22" s="338"/>
      <c r="G22" s="307"/>
      <c r="I22" s="309"/>
    </row>
    <row r="23" spans="1:9" s="308" customFormat="1" ht="5.25" hidden="1">
      <c r="A23" s="302"/>
      <c r="B23" s="303"/>
      <c r="C23" s="304"/>
      <c r="D23" s="305"/>
      <c r="E23" s="306"/>
      <c r="F23" s="339"/>
      <c r="G23" s="307"/>
      <c r="I23" s="309"/>
    </row>
    <row r="24" spans="1:9" s="308" customFormat="1" ht="5.25" hidden="1">
      <c r="A24" s="302"/>
      <c r="B24" s="303"/>
      <c r="C24" s="304"/>
      <c r="D24" s="305"/>
      <c r="E24" s="306"/>
      <c r="F24" s="340"/>
      <c r="G24" s="307"/>
      <c r="I24" s="309"/>
    </row>
    <row r="25" spans="1:9" s="308" customFormat="1" ht="5.25" hidden="1">
      <c r="A25" s="302"/>
      <c r="B25" s="303"/>
      <c r="C25" s="304"/>
      <c r="D25" s="305"/>
      <c r="E25" s="306"/>
      <c r="F25" s="341"/>
      <c r="G25" s="307"/>
      <c r="I25" s="309"/>
    </row>
    <row r="26" spans="1:9" s="308" customFormat="1" ht="5.25" hidden="1">
      <c r="A26" s="302"/>
      <c r="B26" s="303"/>
      <c r="C26" s="304"/>
      <c r="D26" s="305"/>
      <c r="E26" s="306"/>
      <c r="F26" s="342"/>
      <c r="G26" s="307"/>
      <c r="I26" s="309"/>
    </row>
    <row r="27" spans="1:9" s="308" customFormat="1" ht="5.25" hidden="1">
      <c r="A27" s="302"/>
      <c r="B27" s="303"/>
      <c r="C27" s="304"/>
      <c r="D27" s="305"/>
      <c r="E27" s="306"/>
      <c r="F27" s="341"/>
      <c r="G27" s="307"/>
      <c r="I27" s="309"/>
    </row>
    <row r="28" spans="1:9" s="308" customFormat="1" ht="5.25" hidden="1">
      <c r="A28" s="302"/>
      <c r="B28" s="303"/>
      <c r="C28" s="304"/>
      <c r="D28" s="305"/>
      <c r="E28" s="306"/>
      <c r="F28" s="343"/>
      <c r="G28" s="307"/>
      <c r="I28" s="309"/>
    </row>
    <row r="29" spans="1:9" s="308" customFormat="1" ht="5.25" hidden="1">
      <c r="A29" s="310"/>
      <c r="B29" s="303"/>
      <c r="C29" s="304"/>
      <c r="D29" s="311"/>
      <c r="E29" s="306"/>
      <c r="F29" s="342"/>
      <c r="G29" s="307"/>
      <c r="I29" s="309"/>
    </row>
    <row r="30" spans="1:9" s="308" customFormat="1" ht="5.25" hidden="1">
      <c r="A30" s="310"/>
      <c r="B30" s="303"/>
      <c r="C30" s="304"/>
      <c r="D30" s="311"/>
      <c r="E30" s="306"/>
      <c r="F30" s="342"/>
      <c r="G30" s="311"/>
      <c r="I30" s="309"/>
    </row>
    <row r="31" spans="1:9" s="320" customFormat="1" ht="6">
      <c r="A31" s="326"/>
      <c r="B31" s="317"/>
      <c r="C31" s="318"/>
      <c r="D31" s="327"/>
      <c r="E31" s="328"/>
      <c r="F31" s="335"/>
      <c r="G31" s="321"/>
      <c r="I31" s="322"/>
    </row>
    <row r="32" spans="1:9" ht="22.5">
      <c r="D32" s="32"/>
      <c r="E32" s="50" t="s">
        <v>110</v>
      </c>
      <c r="F32" s="336" t="s">
        <v>26</v>
      </c>
      <c r="G32" s="313"/>
    </row>
    <row r="33" spans="1:10" ht="30" customHeight="1">
      <c r="C33" s="38"/>
      <c r="D33" s="35"/>
      <c r="E33" s="40"/>
      <c r="F33" s="344"/>
      <c r="G33" s="37"/>
    </row>
    <row r="34" spans="1:10" ht="22.5">
      <c r="C34" s="38"/>
      <c r="D34" s="39"/>
      <c r="E34" s="72" t="s">
        <v>466</v>
      </c>
      <c r="F34" s="345" t="s">
        <v>642</v>
      </c>
      <c r="G34" s="315"/>
      <c r="J34" s="45"/>
    </row>
    <row r="35" spans="1:10" ht="22.5">
      <c r="C35" s="38"/>
      <c r="D35" s="39"/>
      <c r="E35" s="72" t="s">
        <v>135</v>
      </c>
      <c r="F35" s="495" t="s">
        <v>972</v>
      </c>
      <c r="G35" s="315"/>
      <c r="J35" s="45"/>
    </row>
    <row r="36" spans="1:10" ht="22.5">
      <c r="C36" s="38"/>
      <c r="D36" s="39"/>
      <c r="E36" s="40" t="s">
        <v>9</v>
      </c>
      <c r="F36" s="345" t="s">
        <v>643</v>
      </c>
      <c r="G36" s="315"/>
      <c r="J36" s="45"/>
    </row>
    <row r="37" spans="1:10" ht="22.5">
      <c r="C37" s="38"/>
      <c r="D37" s="39"/>
      <c r="E37" s="40" t="s">
        <v>10</v>
      </c>
      <c r="F37" s="345" t="s">
        <v>647</v>
      </c>
      <c r="G37" s="315"/>
      <c r="H37" s="41"/>
      <c r="J37" s="45"/>
    </row>
    <row r="38" spans="1:10" s="320" customFormat="1" ht="6" hidden="1">
      <c r="A38" s="326"/>
      <c r="B38" s="317"/>
      <c r="C38" s="318"/>
      <c r="D38" s="327"/>
      <c r="E38" s="328"/>
      <c r="F38" s="335"/>
      <c r="G38" s="321"/>
      <c r="I38" s="322"/>
    </row>
    <row r="39" spans="1:10" s="387" customFormat="1" ht="6" hidden="1">
      <c r="A39" s="381"/>
      <c r="B39" s="382"/>
      <c r="C39" s="383"/>
      <c r="D39" s="384"/>
      <c r="E39" s="409"/>
      <c r="F39" s="410"/>
      <c r="G39" s="384"/>
      <c r="I39" s="388"/>
    </row>
    <row r="40" spans="1:10" s="320" customFormat="1" ht="6">
      <c r="A40" s="326"/>
      <c r="B40" s="317"/>
      <c r="C40" s="318"/>
      <c r="D40" s="327"/>
      <c r="E40" s="328"/>
      <c r="F40" s="335"/>
      <c r="G40" s="321"/>
      <c r="I40" s="322"/>
    </row>
    <row r="41" spans="1:10" ht="22.5">
      <c r="D41" s="32"/>
      <c r="E41" s="50" t="s">
        <v>352</v>
      </c>
      <c r="F41" s="337" t="s">
        <v>136</v>
      </c>
      <c r="G41" s="313"/>
    </row>
    <row r="42" spans="1:10" s="308" customFormat="1" ht="5.25" hidden="1">
      <c r="A42" s="302"/>
      <c r="B42" s="303"/>
      <c r="C42" s="304"/>
      <c r="D42" s="305"/>
      <c r="E42" s="306"/>
      <c r="F42" s="341"/>
      <c r="G42" s="307"/>
      <c r="I42" s="309"/>
    </row>
    <row r="43" spans="1:10" s="308" customFormat="1" ht="5.25" hidden="1">
      <c r="A43" s="302"/>
      <c r="B43" s="303"/>
      <c r="C43" s="304"/>
      <c r="D43" s="305"/>
      <c r="E43" s="306"/>
      <c r="F43" s="341"/>
      <c r="G43" s="307"/>
      <c r="I43" s="309"/>
    </row>
    <row r="44" spans="1:10" s="308" customFormat="1" ht="5.25" hidden="1">
      <c r="A44" s="332"/>
      <c r="B44" s="303"/>
      <c r="C44" s="304"/>
      <c r="D44" s="311"/>
      <c r="F44" s="343"/>
      <c r="G44" s="307"/>
      <c r="I44" s="309"/>
    </row>
    <row r="45" spans="1:10" s="320" customFormat="1" ht="6">
      <c r="A45" s="316"/>
      <c r="B45" s="323"/>
      <c r="C45" s="318"/>
      <c r="D45" s="324"/>
      <c r="E45" s="325"/>
      <c r="F45" s="346"/>
      <c r="G45" s="321"/>
      <c r="I45" s="322"/>
    </row>
    <row r="46" spans="1:10" ht="22.5">
      <c r="A46" s="42"/>
      <c r="B46" s="43"/>
      <c r="D46" s="44"/>
      <c r="E46" s="52" t="s">
        <v>461</v>
      </c>
      <c r="F46" s="392" t="str">
        <f>IF(mail_post="","",mail_post)</f>
        <v>197229, г. Санкт-Петербург, Юнтоловский пр-т, 49к6, п.8-н</v>
      </c>
      <c r="G46" s="314"/>
    </row>
    <row r="47" spans="1:10" ht="19.5" hidden="1">
      <c r="D47" s="32"/>
      <c r="E47" s="33"/>
      <c r="F47" s="347"/>
      <c r="G47" s="27"/>
    </row>
    <row r="48" spans="1:10" s="320" customFormat="1" ht="6">
      <c r="A48" s="316"/>
      <c r="B48" s="317"/>
      <c r="C48" s="318"/>
      <c r="D48" s="319"/>
      <c r="F48" s="348"/>
      <c r="G48" s="321"/>
      <c r="I48" s="322"/>
    </row>
    <row r="49" spans="1:9" ht="22.5">
      <c r="A49" s="42"/>
      <c r="B49" s="43"/>
      <c r="D49" s="44"/>
      <c r="E49" s="52" t="s">
        <v>370</v>
      </c>
      <c r="F49" s="391" t="str">
        <f>ruk_f &amp; " " &amp; ruk_i &amp; " " &amp; ruk_o</f>
        <v>Панаско Дмитрий Юрьевич</v>
      </c>
      <c r="G49" s="314"/>
    </row>
    <row r="50" spans="1:9" s="387" customFormat="1" ht="6" hidden="1">
      <c r="A50" s="456"/>
      <c r="B50" s="457"/>
      <c r="C50" s="383"/>
      <c r="D50" s="458"/>
      <c r="E50" s="459"/>
      <c r="F50" s="460"/>
      <c r="G50" s="461"/>
      <c r="I50" s="388"/>
    </row>
    <row r="51" spans="1:9" ht="19.5" hidden="1">
      <c r="A51" s="42"/>
      <c r="B51" s="43"/>
      <c r="D51" s="44"/>
      <c r="E51" s="52"/>
      <c r="F51" s="297"/>
      <c r="G51" s="36"/>
    </row>
    <row r="52" spans="1:9" ht="13.5" hidden="1" customHeight="1">
      <c r="D52" s="32"/>
      <c r="E52" s="33"/>
      <c r="F52" s="49"/>
      <c r="G52" s="27"/>
    </row>
    <row r="53" spans="1:9" ht="20.100000000000001" hidden="1" customHeight="1">
      <c r="A53" s="42"/>
      <c r="D53" s="27"/>
      <c r="F53" s="51"/>
      <c r="G53" s="36"/>
    </row>
    <row r="54" spans="1:9" ht="19.5" hidden="1">
      <c r="A54" s="42"/>
      <c r="B54" s="43"/>
      <c r="D54" s="44"/>
      <c r="E54" s="52"/>
      <c r="F54" s="297"/>
      <c r="G54" s="36"/>
    </row>
    <row r="55" spans="1:9" ht="19.5" hidden="1">
      <c r="A55" s="42"/>
      <c r="B55" s="43"/>
      <c r="D55" s="44"/>
      <c r="E55" s="52"/>
      <c r="F55" s="297"/>
      <c r="G55" s="36"/>
    </row>
    <row r="56" spans="1:9" ht="13.5" hidden="1" customHeight="1">
      <c r="D56" s="32"/>
      <c r="E56" s="33"/>
      <c r="F56" s="49"/>
      <c r="G56" s="27"/>
    </row>
    <row r="57" spans="1:9" hidden="1">
      <c r="A57" s="42"/>
      <c r="D57" s="27"/>
      <c r="F57" s="51"/>
      <c r="G57" s="36"/>
    </row>
    <row r="58" spans="1:9" ht="27">
      <c r="A58" s="42"/>
      <c r="B58" s="43"/>
      <c r="D58" s="44"/>
      <c r="E58" s="33"/>
      <c r="F58" s="462" t="s">
        <v>512</v>
      </c>
      <c r="G58" s="465"/>
    </row>
    <row r="59" spans="1:9" ht="27">
      <c r="A59" s="42"/>
      <c r="B59" s="43"/>
      <c r="D59" s="44"/>
      <c r="E59" s="463" t="s">
        <v>513</v>
      </c>
      <c r="F59" s="496" t="s">
        <v>973</v>
      </c>
      <c r="G59" s="465"/>
    </row>
    <row r="60" spans="1:9" ht="27">
      <c r="A60" s="42"/>
      <c r="B60" s="43"/>
      <c r="D60" s="44"/>
      <c r="E60" s="463" t="s">
        <v>514</v>
      </c>
      <c r="F60" s="496" t="s">
        <v>974</v>
      </c>
      <c r="G60" s="465"/>
    </row>
    <row r="61" spans="1:9" ht="27">
      <c r="A61" s="42"/>
      <c r="B61" s="43"/>
      <c r="D61" s="44"/>
      <c r="E61" s="463" t="s">
        <v>515</v>
      </c>
      <c r="F61" s="496" t="s">
        <v>975</v>
      </c>
      <c r="G61" s="465"/>
    </row>
    <row r="62" spans="1:9" ht="27">
      <c r="E62" s="464" t="s">
        <v>516</v>
      </c>
      <c r="F62" s="496" t="s">
        <v>976</v>
      </c>
      <c r="G62" s="466"/>
    </row>
  </sheetData>
  <sheetProtection algorithmName="SHA-512" hashValue="0JTqvdFP88RF6qiUwKDOjpoVZjr4/YtdenF4UxMJSTFJylEhDeH3jlfaus3AarZnAOGnsXvQePw3jfNhSQ/rcA==" saltValue="a5Zp4nOIZLEvZf9NkVpDtw==" spinCount="100000" sheet="1" objects="1" scenarios="1" formatColumns="0" formatRows="0"/>
  <dataConsolidate/>
  <mergeCells count="1">
    <mergeCell ref="E5:F5"/>
  </mergeCells>
  <phoneticPr fontId="8" type="noConversion"/>
  <dataValidations xWindow="446" yWindow="425" count="6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"/>
    <col min="2" max="16384" width="9.140625" style="20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10"/>
    <col min="27" max="36" width="9.140625" style="11"/>
    <col min="37" max="16384" width="9.140625" style="10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5"/>
  <sheetViews>
    <sheetView showGridLines="0" zoomScaleNormal="100" workbookViewId="0"/>
  </sheetViews>
  <sheetFormatPr defaultRowHeight="11.25"/>
  <cols>
    <col min="1" max="16384" width="9.140625" style="6"/>
  </cols>
  <sheetData>
    <row r="1" spans="1:10">
      <c r="A1" s="6" t="s">
        <v>728</v>
      </c>
      <c r="B1" s="6" t="s">
        <v>561</v>
      </c>
      <c r="C1" s="6" t="s">
        <v>562</v>
      </c>
      <c r="D1" s="6" t="s">
        <v>563</v>
      </c>
      <c r="E1" s="6" t="s">
        <v>564</v>
      </c>
      <c r="F1" s="6" t="s">
        <v>565</v>
      </c>
      <c r="G1" s="6" t="s">
        <v>566</v>
      </c>
      <c r="H1" s="6" t="s">
        <v>567</v>
      </c>
      <c r="I1" s="6" t="s">
        <v>568</v>
      </c>
    </row>
    <row r="2" spans="1:10">
      <c r="A2" s="6">
        <v>1</v>
      </c>
      <c r="B2" s="6" t="s">
        <v>569</v>
      </c>
      <c r="C2" s="6" t="s">
        <v>18</v>
      </c>
      <c r="D2" s="6" t="s">
        <v>570</v>
      </c>
      <c r="E2" s="6" t="s">
        <v>571</v>
      </c>
      <c r="F2" s="6" t="s">
        <v>572</v>
      </c>
      <c r="G2" s="6" t="s">
        <v>573</v>
      </c>
      <c r="H2" s="6" t="s">
        <v>378</v>
      </c>
      <c r="I2" s="6" t="s">
        <v>378</v>
      </c>
      <c r="J2" s="6" t="s">
        <v>729</v>
      </c>
    </row>
    <row r="3" spans="1:10">
      <c r="A3" s="6">
        <v>2</v>
      </c>
      <c r="B3" s="6" t="s">
        <v>569</v>
      </c>
      <c r="C3" s="6" t="s">
        <v>18</v>
      </c>
      <c r="D3" s="6" t="s">
        <v>574</v>
      </c>
      <c r="E3" s="6" t="s">
        <v>575</v>
      </c>
      <c r="F3" s="6" t="s">
        <v>576</v>
      </c>
      <c r="G3" s="6" t="s">
        <v>577</v>
      </c>
      <c r="H3" s="6" t="s">
        <v>378</v>
      </c>
      <c r="I3" s="6" t="s">
        <v>378</v>
      </c>
      <c r="J3" s="6" t="s">
        <v>729</v>
      </c>
    </row>
    <row r="4" spans="1:10">
      <c r="A4" s="6">
        <v>3</v>
      </c>
      <c r="B4" s="6" t="s">
        <v>569</v>
      </c>
      <c r="C4" s="6" t="s">
        <v>18</v>
      </c>
      <c r="D4" s="6" t="s">
        <v>578</v>
      </c>
      <c r="E4" s="6" t="s">
        <v>579</v>
      </c>
      <c r="F4" s="6" t="s">
        <v>580</v>
      </c>
      <c r="G4" s="6" t="s">
        <v>581</v>
      </c>
      <c r="H4" s="6" t="s">
        <v>378</v>
      </c>
      <c r="I4" s="6" t="s">
        <v>378</v>
      </c>
      <c r="J4" s="6" t="s">
        <v>729</v>
      </c>
    </row>
    <row r="5" spans="1:10">
      <c r="A5" s="6">
        <v>4</v>
      </c>
      <c r="B5" s="6" t="s">
        <v>569</v>
      </c>
      <c r="C5" s="6" t="s">
        <v>18</v>
      </c>
      <c r="D5" s="6" t="s">
        <v>582</v>
      </c>
      <c r="E5" s="6" t="s">
        <v>583</v>
      </c>
      <c r="F5" s="6" t="s">
        <v>584</v>
      </c>
      <c r="G5" s="6" t="s">
        <v>585</v>
      </c>
      <c r="H5" s="6" t="s">
        <v>586</v>
      </c>
      <c r="I5" s="6" t="s">
        <v>378</v>
      </c>
      <c r="J5" s="6" t="s">
        <v>729</v>
      </c>
    </row>
    <row r="6" spans="1:10">
      <c r="A6" s="6">
        <v>5</v>
      </c>
      <c r="B6" s="6" t="s">
        <v>569</v>
      </c>
      <c r="C6" s="6" t="s">
        <v>18</v>
      </c>
      <c r="D6" s="6" t="s">
        <v>587</v>
      </c>
      <c r="E6" s="6" t="s">
        <v>583</v>
      </c>
      <c r="F6" s="6" t="s">
        <v>584</v>
      </c>
      <c r="G6" s="6" t="s">
        <v>588</v>
      </c>
      <c r="H6" s="6" t="s">
        <v>378</v>
      </c>
      <c r="I6" s="6" t="s">
        <v>378</v>
      </c>
      <c r="J6" s="6" t="s">
        <v>729</v>
      </c>
    </row>
    <row r="7" spans="1:10">
      <c r="A7" s="6">
        <v>6</v>
      </c>
      <c r="B7" s="6" t="s">
        <v>569</v>
      </c>
      <c r="C7" s="6" t="s">
        <v>18</v>
      </c>
      <c r="D7" s="6" t="s">
        <v>589</v>
      </c>
      <c r="E7" s="6" t="s">
        <v>590</v>
      </c>
      <c r="F7" s="6" t="s">
        <v>591</v>
      </c>
      <c r="G7" s="6" t="s">
        <v>592</v>
      </c>
      <c r="H7" s="6" t="s">
        <v>378</v>
      </c>
      <c r="I7" s="6" t="s">
        <v>378</v>
      </c>
      <c r="J7" s="6" t="s">
        <v>729</v>
      </c>
    </row>
    <row r="8" spans="1:10">
      <c r="A8" s="6">
        <v>7</v>
      </c>
      <c r="B8" s="6" t="s">
        <v>569</v>
      </c>
      <c r="C8" s="6" t="s">
        <v>18</v>
      </c>
      <c r="D8" s="6" t="s">
        <v>593</v>
      </c>
      <c r="E8" s="6" t="s">
        <v>594</v>
      </c>
      <c r="F8" s="6" t="s">
        <v>595</v>
      </c>
      <c r="G8" s="6" t="s">
        <v>577</v>
      </c>
      <c r="H8" s="6" t="s">
        <v>378</v>
      </c>
      <c r="I8" s="6" t="s">
        <v>378</v>
      </c>
      <c r="J8" s="6" t="s">
        <v>729</v>
      </c>
    </row>
    <row r="9" spans="1:10">
      <c r="A9" s="6">
        <v>8</v>
      </c>
      <c r="B9" s="6" t="s">
        <v>569</v>
      </c>
      <c r="C9" s="6" t="s">
        <v>18</v>
      </c>
      <c r="D9" s="6" t="s">
        <v>596</v>
      </c>
      <c r="E9" s="6" t="s">
        <v>597</v>
      </c>
      <c r="F9" s="6" t="s">
        <v>598</v>
      </c>
      <c r="G9" s="6" t="s">
        <v>599</v>
      </c>
      <c r="H9" s="6" t="s">
        <v>378</v>
      </c>
      <c r="I9" s="6" t="s">
        <v>378</v>
      </c>
      <c r="J9" s="6" t="s">
        <v>729</v>
      </c>
    </row>
    <row r="10" spans="1:10">
      <c r="A10" s="6">
        <v>9</v>
      </c>
      <c r="B10" s="6" t="s">
        <v>569</v>
      </c>
      <c r="C10" s="6" t="s">
        <v>18</v>
      </c>
      <c r="D10" s="6" t="s">
        <v>600</v>
      </c>
      <c r="E10" s="6" t="s">
        <v>601</v>
      </c>
      <c r="F10" s="6" t="s">
        <v>602</v>
      </c>
      <c r="G10" s="6" t="s">
        <v>603</v>
      </c>
      <c r="H10" s="6" t="s">
        <v>378</v>
      </c>
      <c r="I10" s="6" t="s">
        <v>378</v>
      </c>
      <c r="J10" s="6" t="s">
        <v>729</v>
      </c>
    </row>
    <row r="11" spans="1:10">
      <c r="A11" s="6">
        <v>10</v>
      </c>
      <c r="B11" s="6" t="s">
        <v>569</v>
      </c>
      <c r="C11" s="6" t="s">
        <v>18</v>
      </c>
      <c r="D11" s="6" t="s">
        <v>604</v>
      </c>
      <c r="E11" s="6" t="s">
        <v>605</v>
      </c>
      <c r="F11" s="6" t="s">
        <v>606</v>
      </c>
      <c r="G11" s="6" t="s">
        <v>599</v>
      </c>
      <c r="H11" s="6" t="s">
        <v>378</v>
      </c>
      <c r="I11" s="6" t="s">
        <v>378</v>
      </c>
      <c r="J11" s="6" t="s">
        <v>729</v>
      </c>
    </row>
    <row r="12" spans="1:10">
      <c r="A12" s="6">
        <v>11</v>
      </c>
      <c r="B12" s="6" t="s">
        <v>569</v>
      </c>
      <c r="C12" s="6" t="s">
        <v>18</v>
      </c>
      <c r="D12" s="6" t="s">
        <v>607</v>
      </c>
      <c r="E12" s="6" t="s">
        <v>608</v>
      </c>
      <c r="F12" s="6" t="s">
        <v>584</v>
      </c>
      <c r="G12" s="6" t="s">
        <v>609</v>
      </c>
      <c r="H12" s="6" t="s">
        <v>610</v>
      </c>
      <c r="I12" s="6" t="s">
        <v>378</v>
      </c>
      <c r="J12" s="6" t="s">
        <v>729</v>
      </c>
    </row>
    <row r="13" spans="1:10">
      <c r="A13" s="6">
        <v>12</v>
      </c>
      <c r="B13" s="6" t="s">
        <v>569</v>
      </c>
      <c r="C13" s="6" t="s">
        <v>18</v>
      </c>
      <c r="D13" s="6" t="s">
        <v>611</v>
      </c>
      <c r="E13" s="6" t="s">
        <v>612</v>
      </c>
      <c r="F13" s="6" t="s">
        <v>613</v>
      </c>
      <c r="G13" s="6" t="s">
        <v>592</v>
      </c>
      <c r="H13" s="6" t="s">
        <v>378</v>
      </c>
      <c r="I13" s="6" t="s">
        <v>378</v>
      </c>
      <c r="J13" s="6" t="s">
        <v>729</v>
      </c>
    </row>
    <row r="14" spans="1:10">
      <c r="A14" s="6">
        <v>13</v>
      </c>
      <c r="B14" s="6" t="s">
        <v>569</v>
      </c>
      <c r="C14" s="6" t="s">
        <v>18</v>
      </c>
      <c r="D14" s="6" t="s">
        <v>614</v>
      </c>
      <c r="E14" s="6" t="s">
        <v>615</v>
      </c>
      <c r="F14" s="6" t="s">
        <v>616</v>
      </c>
      <c r="G14" s="6" t="s">
        <v>577</v>
      </c>
      <c r="H14" s="6" t="s">
        <v>378</v>
      </c>
      <c r="I14" s="6" t="s">
        <v>378</v>
      </c>
      <c r="J14" s="6" t="s">
        <v>729</v>
      </c>
    </row>
    <row r="15" spans="1:10">
      <c r="A15" s="6">
        <v>14</v>
      </c>
      <c r="B15" s="6" t="s">
        <v>569</v>
      </c>
      <c r="C15" s="6" t="s">
        <v>18</v>
      </c>
      <c r="D15" s="6" t="s">
        <v>617</v>
      </c>
      <c r="E15" s="6" t="s">
        <v>618</v>
      </c>
      <c r="F15" s="6" t="s">
        <v>619</v>
      </c>
      <c r="G15" s="6" t="s">
        <v>620</v>
      </c>
      <c r="H15" s="6" t="s">
        <v>378</v>
      </c>
      <c r="I15" s="6" t="s">
        <v>378</v>
      </c>
      <c r="J15" s="6" t="s">
        <v>729</v>
      </c>
    </row>
    <row r="16" spans="1:10">
      <c r="A16" s="6">
        <v>15</v>
      </c>
      <c r="B16" s="6" t="s">
        <v>569</v>
      </c>
      <c r="C16" s="6" t="s">
        <v>18</v>
      </c>
      <c r="D16" s="6" t="s">
        <v>621</v>
      </c>
      <c r="E16" s="6" t="s">
        <v>622</v>
      </c>
      <c r="F16" s="6" t="s">
        <v>623</v>
      </c>
      <c r="G16" s="6" t="s">
        <v>577</v>
      </c>
      <c r="H16" s="6" t="s">
        <v>378</v>
      </c>
      <c r="I16" s="6" t="s">
        <v>378</v>
      </c>
      <c r="J16" s="6" t="s">
        <v>729</v>
      </c>
    </row>
    <row r="17" spans="1:10">
      <c r="A17" s="6">
        <v>16</v>
      </c>
      <c r="B17" s="6" t="s">
        <v>569</v>
      </c>
      <c r="C17" s="6" t="s">
        <v>18</v>
      </c>
      <c r="D17" s="6" t="s">
        <v>624</v>
      </c>
      <c r="E17" s="6" t="s">
        <v>625</v>
      </c>
      <c r="F17" s="6" t="s">
        <v>626</v>
      </c>
      <c r="G17" s="6" t="s">
        <v>627</v>
      </c>
      <c r="H17" s="6" t="s">
        <v>378</v>
      </c>
      <c r="I17" s="6" t="s">
        <v>378</v>
      </c>
      <c r="J17" s="6" t="s">
        <v>729</v>
      </c>
    </row>
    <row r="18" spans="1:10">
      <c r="A18" s="6">
        <v>17</v>
      </c>
      <c r="B18" s="6" t="s">
        <v>569</v>
      </c>
      <c r="C18" s="6" t="s">
        <v>18</v>
      </c>
      <c r="D18" s="6" t="s">
        <v>628</v>
      </c>
      <c r="E18" s="6" t="s">
        <v>629</v>
      </c>
      <c r="F18" s="6" t="s">
        <v>630</v>
      </c>
      <c r="G18" s="6" t="s">
        <v>631</v>
      </c>
      <c r="H18" s="6" t="s">
        <v>632</v>
      </c>
      <c r="I18" s="6" t="s">
        <v>378</v>
      </c>
      <c r="J18" s="6" t="s">
        <v>729</v>
      </c>
    </row>
    <row r="19" spans="1:10">
      <c r="A19" s="6">
        <v>18</v>
      </c>
      <c r="B19" s="6" t="s">
        <v>569</v>
      </c>
      <c r="C19" s="6" t="s">
        <v>18</v>
      </c>
      <c r="D19" s="6" t="s">
        <v>633</v>
      </c>
      <c r="E19" s="6" t="s">
        <v>634</v>
      </c>
      <c r="F19" s="6" t="s">
        <v>635</v>
      </c>
      <c r="G19" s="6" t="s">
        <v>636</v>
      </c>
      <c r="H19" s="6" t="s">
        <v>378</v>
      </c>
      <c r="I19" s="6" t="s">
        <v>378</v>
      </c>
      <c r="J19" s="6" t="s">
        <v>729</v>
      </c>
    </row>
    <row r="20" spans="1:10">
      <c r="A20" s="6">
        <v>19</v>
      </c>
      <c r="B20" s="6" t="s">
        <v>569</v>
      </c>
      <c r="C20" s="6" t="s">
        <v>18</v>
      </c>
      <c r="D20" s="6" t="s">
        <v>637</v>
      </c>
      <c r="E20" s="6" t="s">
        <v>638</v>
      </c>
      <c r="F20" s="6" t="s">
        <v>639</v>
      </c>
      <c r="G20" s="6" t="s">
        <v>640</v>
      </c>
      <c r="H20" s="6" t="s">
        <v>378</v>
      </c>
      <c r="I20" s="6" t="s">
        <v>378</v>
      </c>
      <c r="J20" s="6" t="s">
        <v>729</v>
      </c>
    </row>
    <row r="21" spans="1:10">
      <c r="A21" s="6">
        <v>20</v>
      </c>
      <c r="B21" s="6" t="s">
        <v>569</v>
      </c>
      <c r="C21" s="6" t="s">
        <v>18</v>
      </c>
      <c r="D21" s="6" t="s">
        <v>641</v>
      </c>
      <c r="E21" s="6" t="s">
        <v>642</v>
      </c>
      <c r="F21" s="6" t="s">
        <v>643</v>
      </c>
      <c r="G21" s="6" t="s">
        <v>644</v>
      </c>
      <c r="H21" s="6" t="s">
        <v>645</v>
      </c>
      <c r="I21" s="6" t="s">
        <v>378</v>
      </c>
      <c r="J21" s="6" t="s">
        <v>729</v>
      </c>
    </row>
    <row r="22" spans="1:10">
      <c r="A22" s="6">
        <v>21</v>
      </c>
      <c r="B22" s="6" t="s">
        <v>569</v>
      </c>
      <c r="C22" s="6" t="s">
        <v>18</v>
      </c>
      <c r="D22" s="6" t="s">
        <v>646</v>
      </c>
      <c r="E22" s="6" t="s">
        <v>642</v>
      </c>
      <c r="F22" s="6" t="s">
        <v>643</v>
      </c>
      <c r="G22" s="6" t="s">
        <v>647</v>
      </c>
      <c r="H22" s="6" t="s">
        <v>378</v>
      </c>
      <c r="I22" s="6" t="s">
        <v>378</v>
      </c>
      <c r="J22" s="6" t="s">
        <v>729</v>
      </c>
    </row>
    <row r="23" spans="1:10">
      <c r="A23" s="6">
        <v>22</v>
      </c>
      <c r="B23" s="6" t="s">
        <v>569</v>
      </c>
      <c r="C23" s="6" t="s">
        <v>18</v>
      </c>
      <c r="D23" s="6" t="s">
        <v>648</v>
      </c>
      <c r="E23" s="6" t="s">
        <v>649</v>
      </c>
      <c r="F23" s="6" t="s">
        <v>650</v>
      </c>
      <c r="G23" s="6" t="s">
        <v>620</v>
      </c>
      <c r="H23" s="6" t="s">
        <v>378</v>
      </c>
      <c r="I23" s="6" t="s">
        <v>651</v>
      </c>
      <c r="J23" s="6" t="s">
        <v>729</v>
      </c>
    </row>
    <row r="24" spans="1:10">
      <c r="A24" s="6">
        <v>23</v>
      </c>
      <c r="B24" s="6" t="s">
        <v>569</v>
      </c>
      <c r="C24" s="6" t="s">
        <v>18</v>
      </c>
      <c r="D24" s="6" t="s">
        <v>652</v>
      </c>
      <c r="E24" s="6" t="s">
        <v>653</v>
      </c>
      <c r="F24" s="6" t="s">
        <v>654</v>
      </c>
      <c r="G24" s="6" t="s">
        <v>573</v>
      </c>
      <c r="H24" s="6" t="s">
        <v>378</v>
      </c>
      <c r="I24" s="6" t="s">
        <v>378</v>
      </c>
      <c r="J24" s="6" t="s">
        <v>729</v>
      </c>
    </row>
    <row r="25" spans="1:10">
      <c r="A25" s="6">
        <v>24</v>
      </c>
      <c r="B25" s="6" t="s">
        <v>569</v>
      </c>
      <c r="C25" s="6" t="s">
        <v>18</v>
      </c>
      <c r="D25" s="6" t="s">
        <v>655</v>
      </c>
      <c r="E25" s="6" t="s">
        <v>656</v>
      </c>
      <c r="F25" s="6" t="s">
        <v>657</v>
      </c>
      <c r="G25" s="6" t="s">
        <v>658</v>
      </c>
      <c r="H25" s="6" t="s">
        <v>378</v>
      </c>
      <c r="I25" s="6" t="s">
        <v>378</v>
      </c>
      <c r="J25" s="6" t="s">
        <v>729</v>
      </c>
    </row>
    <row r="26" spans="1:10">
      <c r="A26" s="6">
        <v>25</v>
      </c>
      <c r="B26" s="6" t="s">
        <v>569</v>
      </c>
      <c r="C26" s="6" t="s">
        <v>18</v>
      </c>
      <c r="D26" s="6" t="s">
        <v>659</v>
      </c>
      <c r="E26" s="6" t="s">
        <v>660</v>
      </c>
      <c r="F26" s="6" t="s">
        <v>661</v>
      </c>
      <c r="G26" s="6" t="s">
        <v>592</v>
      </c>
      <c r="H26" s="6" t="s">
        <v>378</v>
      </c>
      <c r="I26" s="6" t="s">
        <v>378</v>
      </c>
      <c r="J26" s="6" t="s">
        <v>729</v>
      </c>
    </row>
    <row r="27" spans="1:10">
      <c r="A27" s="6">
        <v>26</v>
      </c>
      <c r="B27" s="6" t="s">
        <v>569</v>
      </c>
      <c r="C27" s="6" t="s">
        <v>18</v>
      </c>
      <c r="D27" s="6" t="s">
        <v>662</v>
      </c>
      <c r="E27" s="6" t="s">
        <v>663</v>
      </c>
      <c r="F27" s="6" t="s">
        <v>664</v>
      </c>
      <c r="G27" s="6" t="s">
        <v>577</v>
      </c>
      <c r="H27" s="6" t="s">
        <v>378</v>
      </c>
      <c r="I27" s="6" t="s">
        <v>665</v>
      </c>
      <c r="J27" s="6" t="s">
        <v>729</v>
      </c>
    </row>
    <row r="28" spans="1:10">
      <c r="A28" s="6">
        <v>27</v>
      </c>
      <c r="B28" s="6" t="s">
        <v>569</v>
      </c>
      <c r="C28" s="6" t="s">
        <v>18</v>
      </c>
      <c r="D28" s="6" t="s">
        <v>666</v>
      </c>
      <c r="E28" s="6" t="s">
        <v>663</v>
      </c>
      <c r="F28" s="6" t="s">
        <v>664</v>
      </c>
      <c r="G28" s="6" t="s">
        <v>667</v>
      </c>
      <c r="H28" s="6" t="s">
        <v>378</v>
      </c>
      <c r="I28" s="6" t="s">
        <v>378</v>
      </c>
      <c r="J28" s="6" t="s">
        <v>729</v>
      </c>
    </row>
    <row r="29" spans="1:10">
      <c r="A29" s="6">
        <v>28</v>
      </c>
      <c r="B29" s="6" t="s">
        <v>569</v>
      </c>
      <c r="C29" s="6" t="s">
        <v>18</v>
      </c>
      <c r="D29" s="6" t="s">
        <v>668</v>
      </c>
      <c r="E29" s="6" t="s">
        <v>669</v>
      </c>
      <c r="F29" s="6" t="s">
        <v>670</v>
      </c>
      <c r="G29" s="6" t="s">
        <v>671</v>
      </c>
      <c r="H29" s="6" t="s">
        <v>378</v>
      </c>
      <c r="I29" s="6" t="s">
        <v>672</v>
      </c>
      <c r="J29" s="6" t="s">
        <v>729</v>
      </c>
    </row>
    <row r="30" spans="1:10">
      <c r="A30" s="6">
        <v>29</v>
      </c>
      <c r="B30" s="6" t="s">
        <v>569</v>
      </c>
      <c r="C30" s="6" t="s">
        <v>18</v>
      </c>
      <c r="D30" s="6" t="s">
        <v>673</v>
      </c>
      <c r="E30" s="6" t="s">
        <v>674</v>
      </c>
      <c r="F30" s="6" t="s">
        <v>675</v>
      </c>
      <c r="G30" s="6" t="s">
        <v>667</v>
      </c>
      <c r="H30" s="6" t="s">
        <v>378</v>
      </c>
      <c r="I30" s="6" t="s">
        <v>378</v>
      </c>
      <c r="J30" s="6" t="s">
        <v>729</v>
      </c>
    </row>
    <row r="31" spans="1:10">
      <c r="A31" s="6">
        <v>30</v>
      </c>
      <c r="B31" s="6" t="s">
        <v>569</v>
      </c>
      <c r="C31" s="6" t="s">
        <v>18</v>
      </c>
      <c r="D31" s="6" t="s">
        <v>676</v>
      </c>
      <c r="E31" s="6" t="s">
        <v>677</v>
      </c>
      <c r="F31" s="6" t="s">
        <v>678</v>
      </c>
      <c r="G31" s="6" t="s">
        <v>679</v>
      </c>
      <c r="H31" s="6" t="s">
        <v>378</v>
      </c>
      <c r="I31" s="6" t="s">
        <v>378</v>
      </c>
      <c r="J31" s="6" t="s">
        <v>729</v>
      </c>
    </row>
    <row r="32" spans="1:10">
      <c r="A32" s="6">
        <v>31</v>
      </c>
      <c r="B32" s="6" t="s">
        <v>569</v>
      </c>
      <c r="C32" s="6" t="s">
        <v>18</v>
      </c>
      <c r="D32" s="6" t="s">
        <v>680</v>
      </c>
      <c r="E32" s="6" t="s">
        <v>681</v>
      </c>
      <c r="F32" s="6" t="s">
        <v>682</v>
      </c>
      <c r="G32" s="6" t="s">
        <v>683</v>
      </c>
      <c r="H32" s="6" t="s">
        <v>378</v>
      </c>
      <c r="I32" s="6" t="s">
        <v>378</v>
      </c>
      <c r="J32" s="6" t="s">
        <v>729</v>
      </c>
    </row>
    <row r="33" spans="1:10">
      <c r="A33" s="6">
        <v>32</v>
      </c>
      <c r="B33" s="6" t="s">
        <v>569</v>
      </c>
      <c r="C33" s="6" t="s">
        <v>18</v>
      </c>
      <c r="D33" s="6" t="s">
        <v>684</v>
      </c>
      <c r="E33" s="6" t="s">
        <v>685</v>
      </c>
      <c r="F33" s="6" t="s">
        <v>686</v>
      </c>
      <c r="G33" s="6" t="s">
        <v>658</v>
      </c>
      <c r="H33" s="6" t="s">
        <v>378</v>
      </c>
      <c r="I33" s="6" t="s">
        <v>378</v>
      </c>
      <c r="J33" s="6" t="s">
        <v>729</v>
      </c>
    </row>
    <row r="34" spans="1:10">
      <c r="A34" s="6">
        <v>33</v>
      </c>
      <c r="B34" s="6" t="s">
        <v>569</v>
      </c>
      <c r="C34" s="6" t="s">
        <v>18</v>
      </c>
      <c r="D34" s="6" t="s">
        <v>687</v>
      </c>
      <c r="E34" s="6" t="s">
        <v>688</v>
      </c>
      <c r="F34" s="6" t="s">
        <v>689</v>
      </c>
      <c r="G34" s="6" t="s">
        <v>671</v>
      </c>
      <c r="H34" s="6" t="s">
        <v>378</v>
      </c>
      <c r="I34" s="6" t="s">
        <v>378</v>
      </c>
      <c r="J34" s="6" t="s">
        <v>729</v>
      </c>
    </row>
    <row r="35" spans="1:10">
      <c r="A35" s="6">
        <v>34</v>
      </c>
      <c r="B35" s="6" t="s">
        <v>569</v>
      </c>
      <c r="C35" s="6" t="s">
        <v>18</v>
      </c>
      <c r="D35" s="6" t="s">
        <v>690</v>
      </c>
      <c r="E35" s="6" t="s">
        <v>691</v>
      </c>
      <c r="F35" s="6" t="s">
        <v>692</v>
      </c>
      <c r="G35" s="6" t="s">
        <v>573</v>
      </c>
      <c r="H35" s="6" t="s">
        <v>378</v>
      </c>
      <c r="I35" s="6" t="s">
        <v>378</v>
      </c>
      <c r="J35" s="6" t="s">
        <v>729</v>
      </c>
    </row>
    <row r="36" spans="1:10">
      <c r="A36" s="6">
        <v>35</v>
      </c>
      <c r="B36" s="6" t="s">
        <v>569</v>
      </c>
      <c r="C36" s="6" t="s">
        <v>18</v>
      </c>
      <c r="D36" s="6" t="s">
        <v>693</v>
      </c>
      <c r="E36" s="6" t="s">
        <v>694</v>
      </c>
      <c r="F36" s="6" t="s">
        <v>695</v>
      </c>
      <c r="G36" s="6" t="s">
        <v>671</v>
      </c>
      <c r="H36" s="6" t="s">
        <v>378</v>
      </c>
      <c r="I36" s="6" t="s">
        <v>378</v>
      </c>
      <c r="J36" s="6" t="s">
        <v>729</v>
      </c>
    </row>
    <row r="37" spans="1:10">
      <c r="A37" s="6">
        <v>36</v>
      </c>
      <c r="B37" s="6" t="s">
        <v>569</v>
      </c>
      <c r="C37" s="6" t="s">
        <v>18</v>
      </c>
      <c r="D37" s="6" t="s">
        <v>696</v>
      </c>
      <c r="E37" s="6" t="s">
        <v>697</v>
      </c>
      <c r="F37" s="6" t="s">
        <v>698</v>
      </c>
      <c r="G37" s="6" t="s">
        <v>667</v>
      </c>
      <c r="H37" s="6" t="s">
        <v>378</v>
      </c>
      <c r="I37" s="6" t="s">
        <v>378</v>
      </c>
      <c r="J37" s="6" t="s">
        <v>729</v>
      </c>
    </row>
    <row r="38" spans="1:10">
      <c r="A38" s="6">
        <v>37</v>
      </c>
      <c r="B38" s="6" t="s">
        <v>569</v>
      </c>
      <c r="C38" s="6" t="s">
        <v>18</v>
      </c>
      <c r="D38" s="6" t="s">
        <v>699</v>
      </c>
      <c r="E38" s="6" t="s">
        <v>700</v>
      </c>
      <c r="F38" s="6" t="s">
        <v>701</v>
      </c>
      <c r="G38" s="6" t="s">
        <v>702</v>
      </c>
      <c r="H38" s="6" t="s">
        <v>378</v>
      </c>
      <c r="I38" s="6" t="s">
        <v>378</v>
      </c>
      <c r="J38" s="6" t="s">
        <v>729</v>
      </c>
    </row>
    <row r="39" spans="1:10">
      <c r="A39" s="6">
        <v>38</v>
      </c>
      <c r="B39" s="6" t="s">
        <v>569</v>
      </c>
      <c r="C39" s="6" t="s">
        <v>18</v>
      </c>
      <c r="D39" s="6" t="s">
        <v>703</v>
      </c>
      <c r="E39" s="6" t="s">
        <v>704</v>
      </c>
      <c r="F39" s="6" t="s">
        <v>705</v>
      </c>
      <c r="G39" s="6" t="s">
        <v>671</v>
      </c>
      <c r="H39" s="6" t="s">
        <v>378</v>
      </c>
      <c r="I39" s="6" t="s">
        <v>378</v>
      </c>
      <c r="J39" s="6" t="s">
        <v>729</v>
      </c>
    </row>
    <row r="40" spans="1:10">
      <c r="A40" s="6">
        <v>39</v>
      </c>
      <c r="B40" s="6" t="s">
        <v>569</v>
      </c>
      <c r="C40" s="6" t="s">
        <v>18</v>
      </c>
      <c r="D40" s="6" t="s">
        <v>706</v>
      </c>
      <c r="E40" s="6" t="s">
        <v>707</v>
      </c>
      <c r="F40" s="6" t="s">
        <v>708</v>
      </c>
      <c r="G40" s="6" t="s">
        <v>599</v>
      </c>
      <c r="H40" s="6" t="s">
        <v>378</v>
      </c>
      <c r="I40" s="6" t="s">
        <v>378</v>
      </c>
      <c r="J40" s="6" t="s">
        <v>729</v>
      </c>
    </row>
    <row r="41" spans="1:10">
      <c r="A41" s="6">
        <v>40</v>
      </c>
      <c r="B41" s="6" t="s">
        <v>569</v>
      </c>
      <c r="C41" s="6" t="s">
        <v>18</v>
      </c>
      <c r="D41" s="6" t="s">
        <v>709</v>
      </c>
      <c r="E41" s="6" t="s">
        <v>710</v>
      </c>
      <c r="F41" s="6" t="s">
        <v>711</v>
      </c>
      <c r="G41" s="6" t="s">
        <v>712</v>
      </c>
      <c r="H41" s="6" t="s">
        <v>378</v>
      </c>
      <c r="I41" s="6" t="s">
        <v>378</v>
      </c>
      <c r="J41" s="6" t="s">
        <v>729</v>
      </c>
    </row>
    <row r="42" spans="1:10">
      <c r="A42" s="6">
        <v>41</v>
      </c>
      <c r="B42" s="6" t="s">
        <v>569</v>
      </c>
      <c r="C42" s="6" t="s">
        <v>18</v>
      </c>
      <c r="D42" s="6" t="s">
        <v>713</v>
      </c>
      <c r="E42" s="6" t="s">
        <v>714</v>
      </c>
      <c r="F42" s="6" t="s">
        <v>715</v>
      </c>
      <c r="G42" s="6" t="s">
        <v>716</v>
      </c>
      <c r="H42" s="6" t="s">
        <v>378</v>
      </c>
      <c r="I42" s="6" t="s">
        <v>378</v>
      </c>
      <c r="J42" s="6" t="s">
        <v>729</v>
      </c>
    </row>
    <row r="43" spans="1:10">
      <c r="A43" s="6">
        <v>42</v>
      </c>
      <c r="B43" s="6" t="s">
        <v>569</v>
      </c>
      <c r="C43" s="6" t="s">
        <v>18</v>
      </c>
      <c r="D43" s="6" t="s">
        <v>717</v>
      </c>
      <c r="E43" s="6" t="s">
        <v>718</v>
      </c>
      <c r="F43" s="6" t="s">
        <v>719</v>
      </c>
      <c r="G43" s="6" t="s">
        <v>720</v>
      </c>
      <c r="H43" s="6" t="s">
        <v>378</v>
      </c>
      <c r="I43" s="6" t="s">
        <v>378</v>
      </c>
      <c r="J43" s="6" t="s">
        <v>729</v>
      </c>
    </row>
    <row r="44" spans="1:10">
      <c r="A44" s="6">
        <v>43</v>
      </c>
      <c r="B44" s="6" t="s">
        <v>569</v>
      </c>
      <c r="C44" s="6" t="s">
        <v>18</v>
      </c>
      <c r="D44" s="6" t="s">
        <v>721</v>
      </c>
      <c r="E44" s="6" t="s">
        <v>722</v>
      </c>
      <c r="F44" s="6" t="s">
        <v>723</v>
      </c>
      <c r="G44" s="6" t="s">
        <v>724</v>
      </c>
      <c r="H44" s="6" t="s">
        <v>378</v>
      </c>
      <c r="I44" s="6" t="s">
        <v>378</v>
      </c>
      <c r="J44" s="6" t="s">
        <v>729</v>
      </c>
    </row>
    <row r="45" spans="1:10">
      <c r="A45" s="6">
        <v>44</v>
      </c>
      <c r="B45" s="6" t="s">
        <v>569</v>
      </c>
      <c r="C45" s="6" t="s">
        <v>18</v>
      </c>
      <c r="D45" s="6" t="s">
        <v>725</v>
      </c>
      <c r="E45" s="6" t="s">
        <v>726</v>
      </c>
      <c r="F45" s="6" t="s">
        <v>723</v>
      </c>
      <c r="G45" s="6" t="s">
        <v>727</v>
      </c>
      <c r="H45" s="6" t="s">
        <v>378</v>
      </c>
      <c r="I45" s="6" t="s">
        <v>378</v>
      </c>
      <c r="J45" s="6" t="s">
        <v>729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48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4">
    <tabColor indexed="47"/>
  </sheetPr>
  <dimension ref="A4:I20"/>
  <sheetViews>
    <sheetView showGridLines="0" zoomScaleNormal="100" workbookViewId="0"/>
  </sheetViews>
  <sheetFormatPr defaultRowHeight="11.25"/>
  <cols>
    <col min="1" max="16384" width="9.140625" style="4"/>
  </cols>
  <sheetData>
    <row r="4" spans="1:9" s="135" customFormat="1" ht="23.1" customHeight="1">
      <c r="A4" s="137"/>
      <c r="B4" s="137"/>
      <c r="C4" s="137"/>
      <c r="D4" s="138" t="s">
        <v>256</v>
      </c>
      <c r="E4" s="141" t="s">
        <v>257</v>
      </c>
      <c r="F4" s="139"/>
      <c r="G4" s="139"/>
      <c r="H4" s="139"/>
      <c r="I4" s="140"/>
    </row>
    <row r="5" spans="1:9" s="135" customFormat="1" ht="23.1" customHeight="1">
      <c r="A5" s="137"/>
      <c r="B5" s="137"/>
      <c r="C5" s="137"/>
      <c r="D5" s="138" t="s">
        <v>258</v>
      </c>
      <c r="E5" s="141" t="s">
        <v>259</v>
      </c>
      <c r="F5" s="139"/>
      <c r="G5" s="139"/>
      <c r="H5" s="139"/>
      <c r="I5" s="140"/>
    </row>
    <row r="6" spans="1:9" s="135" customFormat="1" ht="23.1" customHeight="1">
      <c r="A6" s="137"/>
      <c r="B6" s="137"/>
      <c r="C6" s="137"/>
      <c r="D6" s="138" t="s">
        <v>260</v>
      </c>
      <c r="E6" s="141" t="s">
        <v>261</v>
      </c>
      <c r="F6" s="139"/>
      <c r="G6" s="139"/>
      <c r="H6" s="139"/>
      <c r="I6" s="140"/>
    </row>
    <row r="7" spans="1:9" s="135" customFormat="1" ht="23.1" customHeight="1">
      <c r="A7" s="137"/>
      <c r="B7" s="137"/>
      <c r="C7" s="137"/>
      <c r="D7" s="148" t="s">
        <v>262</v>
      </c>
      <c r="E7" s="149" t="s">
        <v>263</v>
      </c>
      <c r="F7" s="150"/>
      <c r="G7" s="150"/>
      <c r="H7" s="150"/>
      <c r="I7" s="151"/>
    </row>
    <row r="12" spans="1:9" s="158" customFormat="1" ht="18" customHeight="1">
      <c r="A12" s="152"/>
      <c r="B12" s="153"/>
      <c r="C12" s="154"/>
      <c r="D12" s="155"/>
      <c r="E12" s="596" t="s">
        <v>264</v>
      </c>
      <c r="F12" s="596"/>
      <c r="G12" s="156"/>
      <c r="H12" s="157"/>
    </row>
    <row r="13" spans="1:9" s="158" customFormat="1" ht="21" customHeight="1">
      <c r="A13" s="152" t="s">
        <v>265</v>
      </c>
      <c r="B13" s="159" t="s">
        <v>266</v>
      </c>
      <c r="C13" s="154"/>
      <c r="D13" s="160"/>
      <c r="E13" s="161" t="s">
        <v>267</v>
      </c>
      <c r="F13" s="162"/>
      <c r="G13" s="156"/>
      <c r="H13" s="163"/>
    </row>
    <row r="14" spans="1:9" s="158" customFormat="1" ht="21" customHeight="1">
      <c r="A14" s="152" t="s">
        <v>268</v>
      </c>
      <c r="B14" s="159" t="s">
        <v>269</v>
      </c>
      <c r="C14" s="154"/>
      <c r="D14" s="160"/>
      <c r="E14" s="161" t="s">
        <v>270</v>
      </c>
      <c r="F14" s="162"/>
      <c r="G14" s="156"/>
      <c r="H14" s="163"/>
    </row>
    <row r="15" spans="1:9" s="158" customFormat="1" ht="21" customHeight="1">
      <c r="A15" s="152" t="s">
        <v>271</v>
      </c>
      <c r="B15" s="159" t="s">
        <v>272</v>
      </c>
      <c r="C15" s="154"/>
      <c r="D15" s="160"/>
      <c r="E15" s="161" t="s">
        <v>273</v>
      </c>
      <c r="F15" s="162"/>
      <c r="G15" s="156"/>
      <c r="H15" s="163"/>
    </row>
    <row r="16" spans="1:9" s="158" customFormat="1" ht="21" customHeight="1">
      <c r="A16" s="152" t="s">
        <v>274</v>
      </c>
      <c r="B16" s="159" t="s">
        <v>275</v>
      </c>
      <c r="C16" s="154"/>
      <c r="D16" s="160"/>
      <c r="E16" s="161" t="s">
        <v>276</v>
      </c>
      <c r="F16" s="162"/>
      <c r="G16" s="156"/>
      <c r="H16" s="163"/>
    </row>
    <row r="19" spans="1:7">
      <c r="A19" s="597" t="s">
        <v>277</v>
      </c>
      <c r="B19" s="597"/>
      <c r="C19" s="597"/>
    </row>
    <row r="20" spans="1:7" s="135" customFormat="1" ht="23.1" customHeight="1">
      <c r="A20" s="137"/>
      <c r="B20" s="137"/>
      <c r="C20" s="137"/>
      <c r="D20" s="164" t="s">
        <v>278</v>
      </c>
      <c r="E20" s="165"/>
      <c r="F20" s="151"/>
      <c r="G20" s="151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4">
    <tabColor rgb="FFEAEBEE"/>
  </sheetPr>
  <dimension ref="A1:I50"/>
  <sheetViews>
    <sheetView showGridLines="0" topLeftCell="C3" zoomScaleNormal="100" workbookViewId="0">
      <selection activeCell="D44" sqref="D44:G45"/>
    </sheetView>
  </sheetViews>
  <sheetFormatPr defaultRowHeight="11.25"/>
  <cols>
    <col min="1" max="2" width="15" style="135" hidden="1" customWidth="1"/>
    <col min="3" max="3" width="3.7109375" style="135" customWidth="1"/>
    <col min="4" max="4" width="9.28515625" style="136" customWidth="1"/>
    <col min="5" max="5" width="56.85546875" style="135" customWidth="1"/>
    <col min="6" max="6" width="64.42578125" style="135" customWidth="1"/>
    <col min="7" max="7" width="113.5703125" style="135" customWidth="1"/>
    <col min="8" max="10" width="9.140625" style="135"/>
    <col min="11" max="11" width="29.140625" style="135" customWidth="1"/>
    <col min="12" max="12" width="25.5703125" style="135" customWidth="1"/>
    <col min="13" max="14" width="3.7109375" style="135" customWidth="1"/>
    <col min="15" max="16384" width="9.140625" style="135"/>
  </cols>
  <sheetData>
    <row r="1" spans="1:8" hidden="1">
      <c r="A1" s="135" t="s">
        <v>373</v>
      </c>
    </row>
    <row r="2" spans="1:8" hidden="1"/>
    <row r="3" spans="1:8" s="231" customFormat="1" ht="6">
      <c r="D3" s="232"/>
    </row>
    <row r="4" spans="1:8" ht="22.5">
      <c r="D4" s="523" t="s">
        <v>531</v>
      </c>
      <c r="E4" s="523"/>
      <c r="F4" s="523"/>
      <c r="G4" s="356"/>
      <c r="H4" s="225"/>
    </row>
    <row r="5" spans="1:8" s="231" customFormat="1" ht="6">
      <c r="D5" s="531"/>
      <c r="E5" s="531"/>
      <c r="F5" s="531"/>
      <c r="G5" s="531"/>
    </row>
    <row r="6" spans="1:8" hidden="1">
      <c r="A6" s="137"/>
      <c r="B6" s="137"/>
      <c r="C6" s="137"/>
      <c r="D6" s="179"/>
      <c r="E6" s="532" t="s">
        <v>505</v>
      </c>
      <c r="F6" s="532"/>
    </row>
    <row r="7" spans="1:8">
      <c r="A7" s="137"/>
      <c r="B7" s="137"/>
      <c r="C7" s="137"/>
      <c r="D7" s="527" t="s">
        <v>386</v>
      </c>
      <c r="E7" s="528"/>
      <c r="F7" s="528"/>
      <c r="G7" s="533" t="s">
        <v>388</v>
      </c>
    </row>
    <row r="8" spans="1:8">
      <c r="A8" s="137"/>
      <c r="B8" s="137"/>
      <c r="C8" s="137"/>
      <c r="D8" s="216" t="s">
        <v>32</v>
      </c>
      <c r="E8" s="221" t="s">
        <v>387</v>
      </c>
      <c r="F8" s="221" t="s">
        <v>385</v>
      </c>
      <c r="G8" s="534"/>
    </row>
    <row r="9" spans="1:8" ht="12" customHeight="1">
      <c r="A9" s="137"/>
      <c r="B9" s="137"/>
      <c r="C9" s="137"/>
      <c r="D9" s="180">
        <v>1</v>
      </c>
      <c r="E9" s="180">
        <v>2</v>
      </c>
      <c r="F9" s="180">
        <v>3</v>
      </c>
      <c r="G9" s="180">
        <v>4</v>
      </c>
    </row>
    <row r="10" spans="1:8" ht="22.5">
      <c r="A10" s="137"/>
      <c r="B10" s="137"/>
      <c r="C10" s="137"/>
      <c r="D10" s="178" t="s">
        <v>33</v>
      </c>
      <c r="E10" s="222" t="s">
        <v>542</v>
      </c>
      <c r="F10" s="350" t="str">
        <f>IF(region_name="","",region_name)</f>
        <v>г.Санкт-Петербург</v>
      </c>
      <c r="G10" s="222" t="s">
        <v>436</v>
      </c>
      <c r="H10" s="225"/>
    </row>
    <row r="11" spans="1:8" ht="22.5">
      <c r="A11" s="137"/>
      <c r="B11" s="137"/>
      <c r="C11" s="137"/>
      <c r="D11" s="178" t="s">
        <v>5</v>
      </c>
      <c r="E11" s="222" t="s">
        <v>389</v>
      </c>
      <c r="F11" s="223" t="s">
        <v>390</v>
      </c>
      <c r="G11" s="219"/>
      <c r="H11" s="225"/>
    </row>
    <row r="12" spans="1:8" ht="22.5">
      <c r="A12" s="137"/>
      <c r="B12" s="137"/>
      <c r="C12" s="137"/>
      <c r="D12" s="178" t="s">
        <v>391</v>
      </c>
      <c r="E12" s="177" t="s">
        <v>396</v>
      </c>
      <c r="F12" s="351" t="s">
        <v>977</v>
      </c>
      <c r="G12" s="222" t="s">
        <v>435</v>
      </c>
      <c r="H12" s="225"/>
    </row>
    <row r="13" spans="1:8" ht="22.5">
      <c r="A13" s="137"/>
      <c r="B13" s="137"/>
      <c r="C13" s="137"/>
      <c r="D13" s="178" t="s">
        <v>392</v>
      </c>
      <c r="E13" s="177" t="s">
        <v>398</v>
      </c>
      <c r="F13" s="350" t="str">
        <f>IF(inn="","",inn)</f>
        <v>2373002188</v>
      </c>
      <c r="G13" s="222" t="s">
        <v>434</v>
      </c>
      <c r="H13" s="225"/>
    </row>
    <row r="14" spans="1:8" ht="22.5">
      <c r="A14" s="137"/>
      <c r="B14" s="137"/>
      <c r="C14" s="137"/>
      <c r="D14" s="178" t="s">
        <v>393</v>
      </c>
      <c r="E14" s="177" t="s">
        <v>397</v>
      </c>
      <c r="F14" s="350" t="str">
        <f>IF(kpp="","",kpp)</f>
        <v>781445001</v>
      </c>
      <c r="G14" s="222" t="s">
        <v>433</v>
      </c>
      <c r="H14" s="225"/>
    </row>
    <row r="15" spans="1:8" ht="22.5">
      <c r="A15" s="137"/>
      <c r="B15" s="137"/>
      <c r="C15" s="137"/>
      <c r="D15" s="178" t="s">
        <v>394</v>
      </c>
      <c r="E15" s="177" t="s">
        <v>399</v>
      </c>
      <c r="F15" s="351" t="s">
        <v>978</v>
      </c>
      <c r="G15" s="222" t="s">
        <v>432</v>
      </c>
      <c r="H15" s="225"/>
    </row>
    <row r="16" spans="1:8" ht="22.5">
      <c r="A16" s="137"/>
      <c r="B16" s="137"/>
      <c r="C16" s="137"/>
      <c r="D16" s="178" t="s">
        <v>395</v>
      </c>
      <c r="E16" s="177" t="s">
        <v>400</v>
      </c>
      <c r="F16" s="352" t="s">
        <v>979</v>
      </c>
      <c r="G16" s="222" t="s">
        <v>429</v>
      </c>
      <c r="H16" s="225"/>
    </row>
    <row r="17" spans="1:8" ht="33.75">
      <c r="A17" s="137"/>
      <c r="B17" s="137"/>
      <c r="C17" s="137"/>
      <c r="D17" s="178" t="s">
        <v>401</v>
      </c>
      <c r="E17" s="177" t="s">
        <v>402</v>
      </c>
      <c r="F17" s="351" t="s">
        <v>980</v>
      </c>
      <c r="G17" s="219"/>
      <c r="H17" s="225"/>
    </row>
    <row r="18" spans="1:8" ht="22.5">
      <c r="A18" s="137"/>
      <c r="B18" s="137"/>
      <c r="C18" s="137"/>
      <c r="D18" s="178" t="s">
        <v>6</v>
      </c>
      <c r="E18" s="222" t="s">
        <v>543</v>
      </c>
      <c r="F18" s="223" t="s">
        <v>390</v>
      </c>
      <c r="G18" s="219"/>
      <c r="H18" s="225"/>
    </row>
    <row r="19" spans="1:8" ht="22.5">
      <c r="A19" s="137"/>
      <c r="B19" s="137"/>
      <c r="C19" s="137"/>
      <c r="D19" s="178" t="s">
        <v>403</v>
      </c>
      <c r="E19" s="177" t="s">
        <v>404</v>
      </c>
      <c r="F19" s="223" t="s">
        <v>390</v>
      </c>
      <c r="G19" s="219"/>
      <c r="H19" s="225"/>
    </row>
    <row r="20" spans="1:8" ht="22.5">
      <c r="A20" s="137"/>
      <c r="B20" s="137"/>
      <c r="C20" s="137"/>
      <c r="D20" s="178" t="s">
        <v>413</v>
      </c>
      <c r="E20" s="166" t="s">
        <v>405</v>
      </c>
      <c r="F20" s="351" t="s">
        <v>981</v>
      </c>
      <c r="G20" s="222" t="s">
        <v>532</v>
      </c>
      <c r="H20" s="225"/>
    </row>
    <row r="21" spans="1:8" ht="22.5">
      <c r="A21" s="137"/>
      <c r="B21" s="137"/>
      <c r="C21" s="137"/>
      <c r="D21" s="178" t="s">
        <v>414</v>
      </c>
      <c r="E21" s="166" t="s">
        <v>406</v>
      </c>
      <c r="F21" s="351" t="s">
        <v>982</v>
      </c>
      <c r="G21" s="222" t="s">
        <v>533</v>
      </c>
      <c r="H21" s="225"/>
    </row>
    <row r="22" spans="1:8" ht="22.5">
      <c r="A22" s="137"/>
      <c r="B22" s="137"/>
      <c r="C22" s="137"/>
      <c r="D22" s="178" t="s">
        <v>415</v>
      </c>
      <c r="E22" s="166" t="s">
        <v>407</v>
      </c>
      <c r="F22" s="351" t="s">
        <v>983</v>
      </c>
      <c r="G22" s="222" t="s">
        <v>534</v>
      </c>
      <c r="H22" s="225"/>
    </row>
    <row r="23" spans="1:8" ht="22.5">
      <c r="A23" s="137"/>
      <c r="B23" s="137"/>
      <c r="C23" s="137"/>
      <c r="D23" s="178" t="s">
        <v>410</v>
      </c>
      <c r="E23" s="177" t="s">
        <v>408</v>
      </c>
      <c r="F23" s="351" t="s">
        <v>984</v>
      </c>
      <c r="G23" s="219"/>
      <c r="H23" s="225"/>
    </row>
    <row r="24" spans="1:8" ht="22.5">
      <c r="A24" s="137"/>
      <c r="B24" s="137"/>
      <c r="C24" s="137"/>
      <c r="D24" s="178" t="s">
        <v>411</v>
      </c>
      <c r="E24" s="177" t="s">
        <v>409</v>
      </c>
      <c r="F24" s="351" t="s">
        <v>985</v>
      </c>
      <c r="G24" s="219"/>
      <c r="H24" s="225"/>
    </row>
    <row r="25" spans="1:8" ht="22.5">
      <c r="A25" s="137"/>
      <c r="B25" s="137"/>
      <c r="C25" s="137"/>
      <c r="D25" s="178" t="s">
        <v>412</v>
      </c>
      <c r="E25" s="177" t="s">
        <v>345</v>
      </c>
      <c r="F25" s="351" t="s">
        <v>976</v>
      </c>
      <c r="G25" s="219"/>
      <c r="H25" s="225"/>
    </row>
    <row r="26" spans="1:8" ht="22.5">
      <c r="A26" s="137"/>
      <c r="B26" s="137"/>
      <c r="C26" s="137"/>
      <c r="D26" s="178" t="s">
        <v>7</v>
      </c>
      <c r="E26" s="224" t="s">
        <v>364</v>
      </c>
      <c r="F26" s="223" t="s">
        <v>390</v>
      </c>
      <c r="G26" s="219"/>
      <c r="H26" s="225"/>
    </row>
    <row r="27" spans="1:8" ht="22.5">
      <c r="A27" s="137"/>
      <c r="B27" s="137"/>
      <c r="C27" s="137"/>
      <c r="D27" s="178" t="s">
        <v>419</v>
      </c>
      <c r="E27" s="177" t="s">
        <v>416</v>
      </c>
      <c r="F27" s="351" t="s">
        <v>986</v>
      </c>
      <c r="G27" s="222" t="s">
        <v>431</v>
      </c>
      <c r="H27" s="225"/>
    </row>
    <row r="28" spans="1:8" ht="22.5">
      <c r="A28" s="137"/>
      <c r="B28" s="137"/>
      <c r="C28" s="137"/>
      <c r="D28" s="178" t="s">
        <v>420</v>
      </c>
      <c r="E28" s="177" t="s">
        <v>417</v>
      </c>
      <c r="F28" s="351" t="s">
        <v>987</v>
      </c>
      <c r="G28" s="222" t="s">
        <v>430</v>
      </c>
      <c r="H28" s="225"/>
    </row>
    <row r="29" spans="1:8" ht="22.5">
      <c r="A29" s="137"/>
      <c r="B29" s="137"/>
      <c r="C29" s="137"/>
      <c r="D29" s="178" t="s">
        <v>421</v>
      </c>
      <c r="E29" s="177" t="s">
        <v>418</v>
      </c>
      <c r="F29" s="351" t="s">
        <v>988</v>
      </c>
      <c r="G29" s="222" t="s">
        <v>535</v>
      </c>
      <c r="H29" s="225"/>
    </row>
    <row r="30" spans="1:8" ht="33.75">
      <c r="A30" s="137"/>
      <c r="B30" s="137"/>
      <c r="C30" s="137"/>
      <c r="D30" s="178" t="s">
        <v>20</v>
      </c>
      <c r="E30" s="224" t="s">
        <v>422</v>
      </c>
      <c r="F30" s="351" t="s">
        <v>989</v>
      </c>
      <c r="G30" s="222" t="s">
        <v>536</v>
      </c>
      <c r="H30" s="225"/>
    </row>
    <row r="31" spans="1:8" ht="33.75">
      <c r="A31" s="137"/>
      <c r="B31" s="137"/>
      <c r="C31" s="137"/>
      <c r="D31" s="178" t="s">
        <v>21</v>
      </c>
      <c r="E31" s="224" t="s">
        <v>544</v>
      </c>
      <c r="F31" s="351" t="s">
        <v>990</v>
      </c>
      <c r="G31" s="222" t="s">
        <v>537</v>
      </c>
      <c r="H31" s="225"/>
    </row>
    <row r="32" spans="1:8" ht="22.5">
      <c r="A32" s="137"/>
      <c r="B32" s="137"/>
      <c r="C32" s="137"/>
      <c r="D32" s="226" t="s">
        <v>115</v>
      </c>
      <c r="E32" s="227" t="s">
        <v>437</v>
      </c>
      <c r="F32" s="223" t="s">
        <v>390</v>
      </c>
      <c r="G32" s="353"/>
      <c r="H32" s="225"/>
    </row>
    <row r="33" spans="1:9" ht="22.5">
      <c r="A33" s="137"/>
      <c r="B33" s="137"/>
      <c r="C33" s="137"/>
      <c r="D33" s="178" t="s">
        <v>423</v>
      </c>
      <c r="E33" s="177" t="s">
        <v>409</v>
      </c>
      <c r="F33" s="351" t="s">
        <v>991</v>
      </c>
      <c r="G33" s="529" t="s">
        <v>538</v>
      </c>
      <c r="H33" s="225"/>
    </row>
    <row r="34" spans="1:9" ht="15" customHeight="1">
      <c r="A34" s="137"/>
      <c r="B34" s="137"/>
      <c r="C34" s="137"/>
      <c r="D34" s="204"/>
      <c r="E34" s="228" t="s">
        <v>441</v>
      </c>
      <c r="F34" s="206"/>
      <c r="G34" s="530"/>
      <c r="H34" s="230"/>
    </row>
    <row r="35" spans="1:9" ht="33.75">
      <c r="A35" s="137"/>
      <c r="B35" s="137"/>
      <c r="C35" s="137"/>
      <c r="D35" s="178" t="s">
        <v>116</v>
      </c>
      <c r="E35" s="224" t="s">
        <v>374</v>
      </c>
      <c r="F35" s="351" t="s">
        <v>992</v>
      </c>
      <c r="G35" s="222" t="s">
        <v>539</v>
      </c>
      <c r="H35" s="225"/>
    </row>
    <row r="36" spans="1:9" ht="22.5">
      <c r="A36" s="137"/>
      <c r="B36" s="137"/>
      <c r="C36" s="137"/>
      <c r="D36" s="178" t="s">
        <v>143</v>
      </c>
      <c r="E36" s="224" t="s">
        <v>253</v>
      </c>
      <c r="F36" s="352" t="s">
        <v>993</v>
      </c>
      <c r="G36" s="219"/>
      <c r="H36" s="225"/>
    </row>
    <row r="37" spans="1:9" ht="22.5">
      <c r="A37" s="137"/>
      <c r="B37" s="137"/>
      <c r="C37" s="137"/>
      <c r="D37" s="178" t="s">
        <v>144</v>
      </c>
      <c r="E37" s="224" t="s">
        <v>424</v>
      </c>
      <c r="F37" s="471"/>
      <c r="G37" s="227"/>
      <c r="H37" s="225"/>
    </row>
    <row r="38" spans="1:9" ht="22.5">
      <c r="A38" s="524" t="s">
        <v>428</v>
      </c>
      <c r="B38" s="137"/>
      <c r="C38" s="366"/>
      <c r="D38" s="178" t="s">
        <v>428</v>
      </c>
      <c r="E38" s="177" t="s">
        <v>477</v>
      </c>
      <c r="F38" s="333" t="s">
        <v>994</v>
      </c>
      <c r="G38" s="227" t="s">
        <v>438</v>
      </c>
      <c r="H38" s="225"/>
    </row>
    <row r="39" spans="1:9" ht="22.5">
      <c r="A39" s="524"/>
      <c r="B39" s="137"/>
      <c r="C39" s="366"/>
      <c r="D39" s="178" t="s">
        <v>478</v>
      </c>
      <c r="E39" s="177" t="s">
        <v>425</v>
      </c>
      <c r="F39" s="333" t="s">
        <v>994</v>
      </c>
      <c r="G39" s="227" t="s">
        <v>439</v>
      </c>
      <c r="H39" s="225"/>
    </row>
    <row r="40" spans="1:9" ht="33.75">
      <c r="A40" s="524"/>
      <c r="B40" s="137"/>
      <c r="C40" s="366"/>
      <c r="D40" s="178" t="s">
        <v>479</v>
      </c>
      <c r="E40" s="177" t="s">
        <v>426</v>
      </c>
      <c r="F40" s="404" t="s">
        <v>994</v>
      </c>
      <c r="G40" s="227" t="s">
        <v>440</v>
      </c>
      <c r="H40" s="225"/>
    </row>
    <row r="41" spans="1:9" ht="45">
      <c r="A41" s="524"/>
      <c r="B41" s="137"/>
      <c r="C41" s="366"/>
      <c r="D41" s="178" t="s">
        <v>480</v>
      </c>
      <c r="E41" s="403" t="s">
        <v>427</v>
      </c>
      <c r="F41" s="333" t="s">
        <v>994</v>
      </c>
      <c r="G41" s="222" t="s">
        <v>540</v>
      </c>
      <c r="H41" s="225"/>
    </row>
    <row r="42" spans="1:9" ht="15">
      <c r="A42" s="137"/>
      <c r="B42" s="137"/>
      <c r="C42" s="137"/>
      <c r="D42" s="204"/>
      <c r="E42" s="228" t="s">
        <v>368</v>
      </c>
      <c r="F42" s="205"/>
      <c r="G42" s="405"/>
      <c r="H42" s="230"/>
    </row>
    <row r="43" spans="1:9">
      <c r="A43" s="137"/>
      <c r="B43" s="137"/>
      <c r="C43" s="137"/>
    </row>
    <row r="44" spans="1:9" s="145" customFormat="1" ht="22.5" customHeight="1">
      <c r="A44" s="198"/>
      <c r="B44" s="123"/>
      <c r="C44" s="525"/>
      <c r="D44" s="526" t="s">
        <v>541</v>
      </c>
      <c r="E44" s="526"/>
      <c r="F44" s="526"/>
      <c r="G44" s="526"/>
      <c r="H44" s="123"/>
      <c r="I44" s="123"/>
    </row>
    <row r="45" spans="1:9" s="145" customFormat="1" ht="30.75" customHeight="1">
      <c r="A45" s="142"/>
      <c r="B45" s="142"/>
      <c r="C45" s="525"/>
      <c r="D45" s="526"/>
      <c r="E45" s="526"/>
      <c r="F45" s="526"/>
      <c r="G45" s="526"/>
    </row>
    <row r="46" spans="1:9">
      <c r="D46" s="143"/>
      <c r="E46" s="144"/>
      <c r="F46" s="144"/>
      <c r="G46" s="144"/>
    </row>
    <row r="47" spans="1:9" ht="27" customHeight="1">
      <c r="D47" s="146"/>
      <c r="E47" s="406"/>
      <c r="F47" s="209"/>
      <c r="G47" s="209"/>
    </row>
    <row r="48" spans="1:9">
      <c r="D48" s="143"/>
      <c r="E48" s="144"/>
      <c r="F48" s="144"/>
      <c r="G48" s="144"/>
    </row>
    <row r="49" spans="4:7" ht="39" customHeight="1">
      <c r="D49" s="147"/>
      <c r="E49" s="210"/>
      <c r="F49" s="210"/>
      <c r="G49" s="210"/>
    </row>
    <row r="50" spans="4:7" ht="27" customHeight="1">
      <c r="D50" s="147"/>
      <c r="E50" s="210"/>
      <c r="F50" s="210"/>
      <c r="G50" s="210"/>
    </row>
  </sheetData>
  <sheetProtection algorithmName="SHA-512" hashValue="Zb9W6INkwqXlCz4wNd44KXxLyXb4g2VIy/OUMkSbyONw4ntd82up0mldQclQquLscL25EW1bvwAm2dE4KQ+2pg==" saltValue="c/q7lLcAViMLAXtb/8nymA==" spinCount="100000" sheet="1" objects="1" scenarios="1" formatColumns="0" formatRows="0"/>
  <mergeCells count="9">
    <mergeCell ref="D4:F4"/>
    <mergeCell ref="A38:A41"/>
    <mergeCell ref="C44:C45"/>
    <mergeCell ref="D44:G45"/>
    <mergeCell ref="D7:F7"/>
    <mergeCell ref="G33:G34"/>
    <mergeCell ref="D5:G5"/>
    <mergeCell ref="E6:F6"/>
    <mergeCell ref="G7:G8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"/>
    <dataValidation type="textLength" operator="lessThanOrEqual" allowBlank="1" showInputMessage="1" showErrorMessage="1" errorTitle="Ошибка" error="Допускается ввод не более 900 символов!" sqref="F12 F17 F20:F25 F15 F35:F37 F27:F31 F33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8:F41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  <col min="2" max="16384" width="9.140625" style="4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EAEBEE"/>
    <pageSetUpPr fitToPage="1"/>
  </sheetPr>
  <dimension ref="A1:T13"/>
  <sheetViews>
    <sheetView showGridLines="0" topLeftCell="C3" zoomScaleNormal="100" workbookViewId="0">
      <selection activeCell="E11" sqref="E11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5.5703125" style="47" customWidth="1"/>
    <col min="5" max="6" width="38.140625" style="47" customWidth="1"/>
    <col min="7" max="8" width="21.28515625" style="47" customWidth="1"/>
    <col min="9" max="9" width="103.7109375" style="47" customWidth="1"/>
    <col min="10" max="10" width="3.7109375" style="73" customWidth="1"/>
    <col min="11" max="13" width="10.5703125" style="255" hidden="1" customWidth="1"/>
    <col min="14" max="14" width="13.7109375" style="255" hidden="1" customWidth="1"/>
    <col min="15" max="15" width="15.42578125" style="255" hidden="1" customWidth="1"/>
    <col min="16" max="16" width="16.28515625" style="255" hidden="1" customWidth="1"/>
    <col min="17" max="20" width="0" style="255" hidden="1" customWidth="1"/>
    <col min="21" max="16384" width="10.5703125" style="47"/>
  </cols>
  <sheetData>
    <row r="1" spans="1:20" ht="16.5" hidden="1" customHeight="1">
      <c r="E1" s="437"/>
      <c r="F1" s="437"/>
    </row>
    <row r="2" spans="1:20" ht="16.5" hidden="1" customHeight="1"/>
    <row r="3" spans="1:20" s="234" customFormat="1" ht="6">
      <c r="A3" s="233"/>
      <c r="C3" s="240"/>
      <c r="D3" s="237"/>
      <c r="E3" s="237"/>
      <c r="F3" s="237"/>
      <c r="G3" s="237"/>
      <c r="H3" s="237"/>
      <c r="I3" s="237"/>
      <c r="K3" s="255"/>
      <c r="L3" s="255"/>
      <c r="M3" s="255"/>
      <c r="N3" s="255"/>
      <c r="O3" s="255"/>
      <c r="P3" s="255"/>
      <c r="Q3" s="255"/>
      <c r="R3" s="255"/>
      <c r="S3" s="255"/>
      <c r="T3" s="255"/>
    </row>
    <row r="4" spans="1:20" ht="22.5" customHeight="1">
      <c r="C4" s="64"/>
      <c r="D4" s="537" t="s">
        <v>545</v>
      </c>
      <c r="E4" s="538"/>
      <c r="F4" s="538"/>
      <c r="G4" s="538"/>
      <c r="H4" s="539"/>
      <c r="I4" s="357"/>
      <c r="J4" s="250"/>
    </row>
    <row r="5" spans="1:20" s="234" customFormat="1" ht="6">
      <c r="A5" s="233"/>
      <c r="C5" s="240"/>
      <c r="D5" s="239"/>
      <c r="E5" s="239"/>
      <c r="F5" s="239"/>
      <c r="G5" s="239"/>
      <c r="H5" s="239"/>
      <c r="I5" s="239"/>
      <c r="K5" s="255"/>
      <c r="L5" s="255"/>
      <c r="M5" s="255"/>
      <c r="N5" s="255"/>
      <c r="O5" s="255"/>
      <c r="P5" s="255"/>
      <c r="Q5" s="255"/>
      <c r="R5" s="255"/>
      <c r="S5" s="255"/>
      <c r="T5" s="255"/>
    </row>
    <row r="6" spans="1:20" ht="14.25" customHeight="1">
      <c r="C6" s="64"/>
      <c r="D6" s="541" t="s">
        <v>386</v>
      </c>
      <c r="E6" s="541"/>
      <c r="F6" s="541"/>
      <c r="G6" s="541"/>
      <c r="H6" s="541"/>
      <c r="I6" s="540" t="s">
        <v>388</v>
      </c>
    </row>
    <row r="7" spans="1:20" ht="14.25" customHeight="1">
      <c r="C7" s="64"/>
      <c r="D7" s="542" t="s">
        <v>32</v>
      </c>
      <c r="E7" s="541" t="s">
        <v>527</v>
      </c>
      <c r="F7" s="540" t="s">
        <v>377</v>
      </c>
      <c r="G7" s="543" t="s">
        <v>546</v>
      </c>
      <c r="H7" s="543" t="s">
        <v>547</v>
      </c>
      <c r="I7" s="540"/>
    </row>
    <row r="8" spans="1:20" ht="48.75" customHeight="1">
      <c r="C8" s="64"/>
      <c r="D8" s="542"/>
      <c r="E8" s="541"/>
      <c r="F8" s="540"/>
      <c r="G8" s="544"/>
      <c r="H8" s="544"/>
      <c r="I8" s="540"/>
    </row>
    <row r="9" spans="1:20" ht="12" customHeight="1">
      <c r="A9" s="129"/>
      <c r="C9" s="241"/>
      <c r="D9" s="53" t="s">
        <v>33</v>
      </c>
      <c r="E9" s="53" t="s">
        <v>5</v>
      </c>
      <c r="F9" s="53" t="s">
        <v>6</v>
      </c>
      <c r="G9" s="53" t="s">
        <v>7</v>
      </c>
      <c r="H9" s="53" t="s">
        <v>20</v>
      </c>
      <c r="I9" s="53" t="s">
        <v>21</v>
      </c>
      <c r="J9" s="47"/>
      <c r="Q9" s="467" t="s">
        <v>486</v>
      </c>
      <c r="R9" s="467" t="s">
        <v>487</v>
      </c>
    </row>
    <row r="10" spans="1:20" s="434" customFormat="1" ht="5.25" hidden="1" customHeight="1">
      <c r="C10" s="436"/>
      <c r="D10" s="439" t="s">
        <v>503</v>
      </c>
      <c r="E10" s="439"/>
      <c r="F10" s="439"/>
      <c r="G10" s="435"/>
      <c r="H10" s="435"/>
      <c r="I10" s="438"/>
      <c r="K10" s="255"/>
      <c r="L10" s="255"/>
      <c r="M10" s="255"/>
      <c r="N10" s="255"/>
      <c r="O10" s="255"/>
      <c r="P10" s="255"/>
      <c r="Q10" s="255"/>
      <c r="R10" s="255"/>
      <c r="S10" s="255"/>
      <c r="T10" s="255"/>
    </row>
    <row r="11" spans="1:20" ht="67.5" customHeight="1">
      <c r="A11" s="47"/>
      <c r="C11" s="64"/>
      <c r="D11" s="114" t="s">
        <v>33</v>
      </c>
      <c r="E11" s="493"/>
      <c r="F11" s="478" t="s">
        <v>955</v>
      </c>
      <c r="G11" s="492">
        <v>3.69</v>
      </c>
      <c r="H11" s="190">
        <v>0</v>
      </c>
      <c r="I11" s="535" t="s">
        <v>968</v>
      </c>
      <c r="J11" s="47"/>
      <c r="Q11" s="467" t="str">
        <f>IF(E11="","n",IF(ISERROR(MATCH(E11,List05_CS_Copy,0)),"n","y"))</f>
        <v>n</v>
      </c>
      <c r="R11" s="467" t="str">
        <f>IF(F11="","n",IF(ISERROR(MATCH(F11,List05_VD_Copy,0)),"n","y"))</f>
        <v>y</v>
      </c>
    </row>
    <row r="12" spans="1:20" ht="15" customHeight="1">
      <c r="A12" s="47"/>
      <c r="C12" s="64"/>
      <c r="D12" s="440"/>
      <c r="E12" s="441" t="s">
        <v>378</v>
      </c>
      <c r="F12" s="441" t="s">
        <v>970</v>
      </c>
      <c r="G12" s="251"/>
      <c r="H12" s="252"/>
      <c r="I12" s="536"/>
      <c r="J12" s="47"/>
    </row>
    <row r="13" spans="1:20" ht="3" customHeight="1">
      <c r="A13" s="129"/>
      <c r="J13" s="47"/>
    </row>
  </sheetData>
  <sheetProtection algorithmName="SHA-512" hashValue="vGy7WHmj91kBvMpygTvnoUH/OwusVYcxNJrlUimg6RjYvkuyxSPwbCRckQ3Xn41R7suR5vkU0o/jtjPYLa49Iw==" saltValue="8ieq6TT4GCz4/DAQM/njOQ==" spinCount="100000" sheet="1" objects="1" scenarios="1" formatColumns="0" formatRows="0"/>
  <mergeCells count="9">
    <mergeCell ref="I11:I12"/>
    <mergeCell ref="D4:H4"/>
    <mergeCell ref="I6:I8"/>
    <mergeCell ref="D6:H6"/>
    <mergeCell ref="D7:D8"/>
    <mergeCell ref="E7:E8"/>
    <mergeCell ref="F7:F8"/>
    <mergeCell ref="G7:G8"/>
    <mergeCell ref="H7:H8"/>
  </mergeCells>
  <dataValidations count="6">
    <dataValidation allowBlank="1" showErrorMessage="1" errorTitle="Ошибка" error="Допускается ввод только неотрицательных чисел!" sqref="E10:F10"/>
    <dataValidation type="decimal" allowBlank="1" showErrorMessage="1" errorTitle="Ошибка" error="Допускается ввод только неотрицательных чисел!" sqref="G10:H10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/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  <dataValidation type="whole" allowBlank="1" showErrorMessage="1" errorTitle="Ошибка" error="Допускается ввод только неотрицательных целых чисел!" sqref="H11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G11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EAEBEE"/>
    <pageSetUpPr fitToPage="1"/>
  </sheetPr>
  <dimension ref="A1:V15"/>
  <sheetViews>
    <sheetView showGridLines="0" topLeftCell="C3" zoomScaleNormal="100" workbookViewId="0">
      <selection activeCell="L20" sqref="L20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73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255" customFormat="1" ht="16.5" hidden="1" customHeight="1">
      <c r="C1" s="378"/>
      <c r="P1" s="255" t="s">
        <v>157</v>
      </c>
      <c r="Q1" s="255" t="s">
        <v>158</v>
      </c>
      <c r="R1" s="255" t="s">
        <v>141</v>
      </c>
    </row>
    <row r="2" spans="1:22" s="255" customFormat="1" ht="16.5" hidden="1" customHeight="1">
      <c r="C2" s="378"/>
    </row>
    <row r="3" spans="1:22" s="234" customFormat="1" ht="6">
      <c r="A3" s="233"/>
      <c r="C3" s="240"/>
      <c r="D3" s="235"/>
      <c r="E3" s="235"/>
      <c r="F3" s="235"/>
      <c r="G3" s="235"/>
      <c r="H3" s="235"/>
      <c r="I3" s="236"/>
      <c r="J3" s="237"/>
      <c r="K3" s="237"/>
      <c r="L3" s="237"/>
    </row>
    <row r="4" spans="1:22" ht="22.5">
      <c r="C4" s="64"/>
      <c r="D4" s="537" t="s">
        <v>548</v>
      </c>
      <c r="E4" s="538"/>
      <c r="F4" s="538"/>
      <c r="G4" s="538"/>
      <c r="H4" s="538"/>
      <c r="I4" s="539"/>
      <c r="J4" s="357"/>
      <c r="K4" s="109"/>
      <c r="L4" s="109"/>
    </row>
    <row r="5" spans="1:22" s="234" customFormat="1" ht="6">
      <c r="A5" s="233"/>
      <c r="C5" s="240"/>
      <c r="D5" s="235"/>
      <c r="E5" s="238"/>
      <c r="F5" s="238"/>
      <c r="G5" s="238"/>
      <c r="H5" s="238"/>
      <c r="I5" s="239"/>
      <c r="J5" s="239"/>
      <c r="K5" s="239"/>
      <c r="L5" s="239"/>
    </row>
    <row r="6" spans="1:22">
      <c r="C6" s="64"/>
      <c r="D6" s="549" t="s">
        <v>386</v>
      </c>
      <c r="E6" s="546"/>
      <c r="F6" s="546"/>
      <c r="G6" s="546"/>
      <c r="H6" s="546"/>
      <c r="I6" s="546"/>
      <c r="J6" s="546"/>
      <c r="K6" s="546"/>
      <c r="L6" s="540" t="s">
        <v>388</v>
      </c>
    </row>
    <row r="7" spans="1:22" ht="45">
      <c r="C7" s="64"/>
      <c r="D7" s="218" t="s">
        <v>32</v>
      </c>
      <c r="E7" s="192" t="s">
        <v>140</v>
      </c>
      <c r="F7" s="192"/>
      <c r="G7" s="218" t="s">
        <v>32</v>
      </c>
      <c r="H7" s="192" t="s">
        <v>142</v>
      </c>
      <c r="I7" s="217" t="s">
        <v>141</v>
      </c>
      <c r="J7" s="217" t="s">
        <v>443</v>
      </c>
      <c r="K7" s="217" t="s">
        <v>444</v>
      </c>
      <c r="L7" s="540"/>
    </row>
    <row r="8" spans="1:22" ht="12" customHeight="1">
      <c r="A8" s="129"/>
      <c r="C8" s="241"/>
      <c r="D8" s="368" t="s">
        <v>33</v>
      </c>
      <c r="E8" s="368" t="s">
        <v>5</v>
      </c>
      <c r="F8" s="368"/>
      <c r="G8" s="368" t="s">
        <v>6</v>
      </c>
      <c r="H8" s="368" t="s">
        <v>7</v>
      </c>
      <c r="I8" s="368" t="s">
        <v>20</v>
      </c>
      <c r="J8" s="368" t="s">
        <v>21</v>
      </c>
      <c r="K8" s="368" t="s">
        <v>115</v>
      </c>
      <c r="L8" s="368" t="s">
        <v>116</v>
      </c>
      <c r="M8" s="47"/>
    </row>
    <row r="9" spans="1:22" ht="78.75" hidden="1" customHeight="1">
      <c r="A9" s="47"/>
      <c r="C9" s="64"/>
      <c r="D9" s="364">
        <v>0</v>
      </c>
      <c r="E9" s="74"/>
      <c r="F9" s="367"/>
      <c r="G9" s="364">
        <v>0</v>
      </c>
      <c r="H9" s="74"/>
      <c r="I9" s="74"/>
      <c r="J9" s="74"/>
      <c r="K9" s="74"/>
      <c r="L9" s="535" t="s">
        <v>442</v>
      </c>
    </row>
    <row r="10" spans="1:22" ht="21.95" hidden="1" customHeight="1">
      <c r="A10" s="47"/>
      <c r="C10" s="545" t="s">
        <v>995</v>
      </c>
      <c r="D10" s="546">
        <v>1</v>
      </c>
      <c r="E10" s="547" t="s">
        <v>730</v>
      </c>
      <c r="F10" s="369"/>
      <c r="G10" s="370">
        <v>0</v>
      </c>
      <c r="H10" s="371"/>
      <c r="I10" s="372"/>
      <c r="J10" s="373"/>
      <c r="K10" s="374"/>
      <c r="L10" s="548"/>
      <c r="M10" s="255"/>
      <c r="N10" s="255"/>
      <c r="O10" s="255"/>
      <c r="P10" s="468"/>
      <c r="Q10" s="468"/>
      <c r="R10" s="469"/>
      <c r="S10" s="255"/>
      <c r="T10" s="255"/>
      <c r="U10" s="255"/>
      <c r="V10" s="255"/>
    </row>
    <row r="11" spans="1:22" ht="21.95" customHeight="1">
      <c r="A11" s="47"/>
      <c r="C11" s="545"/>
      <c r="D11" s="546"/>
      <c r="E11" s="547"/>
      <c r="F11" s="243" t="s">
        <v>995</v>
      </c>
      <c r="G11" s="486">
        <v>1</v>
      </c>
      <c r="H11" s="379" t="s">
        <v>908</v>
      </c>
      <c r="I11" s="380" t="s">
        <v>909</v>
      </c>
      <c r="J11" s="488" t="s">
        <v>27</v>
      </c>
      <c r="K11" s="497" t="s">
        <v>378</v>
      </c>
      <c r="L11" s="548"/>
      <c r="M11" s="255"/>
      <c r="N11" s="255"/>
      <c r="O11" s="255"/>
      <c r="P11" s="468" t="str">
        <f>mergeValue(E11)</f>
        <v>город Санкт-Петербург</v>
      </c>
      <c r="Q11" s="468" t="str">
        <f>H11</f>
        <v>муниципальный округ Юнтолово</v>
      </c>
      <c r="R11" s="469" t="str">
        <f>I11</f>
        <v>40326000</v>
      </c>
      <c r="S11" s="255" t="str">
        <f>Q11&amp;" ("&amp;R11&amp;")"</f>
        <v>муниципальный округ Юнтолово (40326000)</v>
      </c>
      <c r="T11" s="255"/>
      <c r="U11" s="255"/>
      <c r="V11" s="255"/>
    </row>
    <row r="12" spans="1:22" ht="21.95" customHeight="1">
      <c r="A12" s="47"/>
      <c r="C12" s="545"/>
      <c r="D12" s="546"/>
      <c r="E12" s="547"/>
      <c r="F12" s="244"/>
      <c r="G12" s="245"/>
      <c r="H12" s="220" t="s">
        <v>156</v>
      </c>
      <c r="I12" s="246"/>
      <c r="J12" s="246"/>
      <c r="K12" s="246"/>
      <c r="L12" s="548"/>
      <c r="M12" s="470"/>
      <c r="N12" s="255"/>
      <c r="O12" s="255"/>
      <c r="P12" s="255"/>
      <c r="Q12" s="255"/>
      <c r="R12" s="254"/>
      <c r="S12" s="255"/>
      <c r="T12" s="255"/>
      <c r="U12" s="255"/>
      <c r="V12" s="255"/>
    </row>
    <row r="13" spans="1:22" ht="15" customHeight="1">
      <c r="A13" s="47"/>
      <c r="C13" s="64"/>
      <c r="D13" s="248"/>
      <c r="E13" s="220" t="s">
        <v>159</v>
      </c>
      <c r="F13" s="246"/>
      <c r="G13" s="246"/>
      <c r="H13" s="246"/>
      <c r="I13" s="246"/>
      <c r="J13" s="246"/>
      <c r="K13" s="247"/>
      <c r="L13" s="536"/>
      <c r="M13" s="242"/>
    </row>
    <row r="14" spans="1:22" s="234" customFormat="1" ht="6">
      <c r="A14" s="233"/>
      <c r="C14" s="393"/>
    </row>
    <row r="15" spans="1:22">
      <c r="C15" s="200"/>
      <c r="D15" s="550" t="s">
        <v>549</v>
      </c>
      <c r="E15" s="550"/>
      <c r="F15" s="550"/>
      <c r="G15" s="550"/>
      <c r="H15" s="550"/>
      <c r="I15" s="550"/>
      <c r="J15" s="550"/>
      <c r="K15" s="550"/>
      <c r="L15" s="550"/>
    </row>
  </sheetData>
  <sheetProtection algorithmName="SHA-512" hashValue="gMwGUUkYKpf/9xVM4eJrgVd4/CPoyIhxepSBlAHJWEm91nrXd1QcnY8MuZ4drgek9EeWLDpyZy/igaFGFoxUNQ==" saltValue="Y2IUzDPIPSEfQYmBkU5Dbw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>
      <formula1>900</formula1>
    </dataValidation>
    <dataValidation allowBlank="1" showInputMessage="1" showErrorMessage="1" prompt="Изменение значения по двойному щелчоку левой кнопки мыши" sqref="J11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">
    <tabColor theme="0" tint="-0.249977111117893"/>
  </sheetPr>
  <dimension ref="A1:X19"/>
  <sheetViews>
    <sheetView showGridLines="0" tabSelected="1" topLeftCell="D1" zoomScaleNormal="100" workbookViewId="0">
      <selection activeCell="K26" sqref="K26"/>
    </sheetView>
  </sheetViews>
  <sheetFormatPr defaultColWidth="10.5703125" defaultRowHeight="14.25"/>
  <cols>
    <col min="1" max="1" width="3.7109375" style="254" hidden="1" customWidth="1"/>
    <col min="2" max="3" width="3.7109375" style="255" hidden="1" customWidth="1"/>
    <col min="4" max="7" width="3.7109375" style="255" customWidth="1"/>
    <col min="8" max="8" width="3.7109375" style="256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255"/>
    <col min="14" max="14" width="10.5703125" style="428" hidden="1" customWidth="1"/>
    <col min="15" max="15" width="11.140625" style="428" hidden="1" customWidth="1"/>
    <col min="16" max="17" width="10.5703125" style="428" hidden="1" customWidth="1"/>
    <col min="18" max="18" width="11.28515625" style="428" hidden="1" customWidth="1"/>
    <col min="19" max="19" width="10.5703125" style="428" hidden="1" customWidth="1"/>
    <col min="20" max="24" width="10.5703125" style="255"/>
    <col min="25" max="16384" width="10.5703125" style="47"/>
  </cols>
  <sheetData>
    <row r="1" spans="1:24" ht="3" customHeight="1">
      <c r="A1" s="254" t="s">
        <v>33</v>
      </c>
    </row>
    <row r="2" spans="1:24" ht="22.5">
      <c r="I2" s="552" t="s">
        <v>445</v>
      </c>
      <c r="J2" s="553"/>
      <c r="K2" s="554"/>
      <c r="L2" s="250"/>
    </row>
    <row r="3" spans="1:24" ht="3" customHeight="1"/>
    <row r="4" spans="1:24" s="258" customFormat="1" ht="11.25">
      <c r="A4" s="257"/>
      <c r="B4" s="257"/>
      <c r="C4" s="257"/>
      <c r="D4" s="257"/>
      <c r="E4" s="257"/>
      <c r="F4" s="257"/>
      <c r="G4" s="257"/>
      <c r="I4" s="542" t="s">
        <v>386</v>
      </c>
      <c r="J4" s="542"/>
      <c r="K4" s="542"/>
      <c r="L4" s="555" t="s">
        <v>388</v>
      </c>
      <c r="M4" s="257"/>
      <c r="N4" s="429"/>
      <c r="O4" s="429"/>
      <c r="P4" s="429"/>
      <c r="Q4" s="429"/>
      <c r="R4" s="429"/>
      <c r="S4" s="429"/>
      <c r="T4" s="257"/>
      <c r="U4" s="257"/>
      <c r="V4" s="257"/>
      <c r="W4" s="257"/>
      <c r="X4" s="257"/>
    </row>
    <row r="5" spans="1:24" s="258" customFormat="1" ht="11.25" customHeight="1">
      <c r="A5" s="257"/>
      <c r="B5" s="257"/>
      <c r="C5" s="257"/>
      <c r="D5" s="257"/>
      <c r="E5" s="257"/>
      <c r="F5" s="257"/>
      <c r="G5" s="257"/>
      <c r="I5" s="296" t="s">
        <v>32</v>
      </c>
      <c r="J5" s="259" t="s">
        <v>387</v>
      </c>
      <c r="K5" s="122" t="s">
        <v>385</v>
      </c>
      <c r="L5" s="555"/>
      <c r="M5" s="257"/>
      <c r="N5" s="429"/>
      <c r="O5" s="429"/>
      <c r="P5" s="429"/>
      <c r="Q5" s="429"/>
      <c r="R5" s="429"/>
      <c r="S5" s="429"/>
      <c r="T5" s="257"/>
      <c r="U5" s="257"/>
      <c r="V5" s="257"/>
      <c r="W5" s="257"/>
      <c r="X5" s="257"/>
    </row>
    <row r="6" spans="1:24" s="258" customFormat="1" ht="12" customHeight="1">
      <c r="A6" s="257"/>
      <c r="B6" s="257"/>
      <c r="C6" s="257"/>
      <c r="D6" s="257"/>
      <c r="E6" s="257"/>
      <c r="F6" s="257"/>
      <c r="G6" s="257"/>
      <c r="I6" s="260" t="s">
        <v>33</v>
      </c>
      <c r="J6" s="261">
        <v>2</v>
      </c>
      <c r="K6" s="262">
        <v>3</v>
      </c>
      <c r="L6" s="263">
        <v>4</v>
      </c>
      <c r="M6" s="257">
        <v>4</v>
      </c>
      <c r="N6" s="257" t="s">
        <v>488</v>
      </c>
      <c r="O6" s="257" t="s">
        <v>489</v>
      </c>
      <c r="P6" s="257" t="s">
        <v>490</v>
      </c>
      <c r="Q6" s="257" t="s">
        <v>491</v>
      </c>
      <c r="R6" s="257" t="s">
        <v>504</v>
      </c>
      <c r="S6" s="257" t="s">
        <v>496</v>
      </c>
      <c r="T6" s="257"/>
      <c r="U6" s="257"/>
      <c r="V6" s="257"/>
      <c r="W6" s="257"/>
      <c r="X6" s="257"/>
    </row>
    <row r="7" spans="1:24" s="258" customFormat="1" ht="18.75">
      <c r="A7" s="257">
        <v>0</v>
      </c>
      <c r="B7" s="257"/>
      <c r="C7" s="257"/>
      <c r="D7" s="257"/>
      <c r="E7" s="257"/>
      <c r="F7" s="257"/>
      <c r="G7" s="257"/>
      <c r="I7" s="264">
        <v>1</v>
      </c>
      <c r="J7" s="480" t="s">
        <v>446</v>
      </c>
      <c r="K7" s="249" t="str">
        <f>IF(form_up_date="","",form_up_date)</f>
        <v>27.12.2021</v>
      </c>
      <c r="L7" s="408" t="s">
        <v>447</v>
      </c>
      <c r="M7" s="266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</row>
    <row r="8" spans="1:24" s="398" customFormat="1" ht="45">
      <c r="A8" s="556">
        <v>1</v>
      </c>
      <c r="B8" s="397"/>
      <c r="C8" s="397"/>
      <c r="D8" s="397"/>
      <c r="E8" s="557" t="s">
        <v>995</v>
      </c>
      <c r="F8" s="397"/>
      <c r="G8" s="397"/>
      <c r="I8" s="264" t="str">
        <f>"2." &amp;mergeValue(A8)</f>
        <v>2.1</v>
      </c>
      <c r="J8" s="480" t="s">
        <v>448</v>
      </c>
      <c r="K8" s="489" t="str">
        <f>IF(first_sys="","наименование отсутствует",first_sys)</f>
        <v>наименование отсутствует</v>
      </c>
      <c r="L8" s="408" t="s">
        <v>556</v>
      </c>
      <c r="M8" s="399"/>
      <c r="N8" s="257" t="str">
        <f>IF(K8="","",K8)</f>
        <v>наименование отсутствует</v>
      </c>
      <c r="O8" s="257"/>
      <c r="P8" s="257"/>
      <c r="Q8" s="257"/>
      <c r="R8" s="472"/>
      <c r="S8" s="257" t="s">
        <v>497</v>
      </c>
      <c r="T8" s="397"/>
      <c r="U8" s="397"/>
      <c r="V8" s="397"/>
      <c r="W8" s="397"/>
    </row>
    <row r="9" spans="1:24" s="398" customFormat="1" ht="22.5">
      <c r="A9" s="556"/>
      <c r="B9" s="397"/>
      <c r="C9" s="397"/>
      <c r="D9" s="397"/>
      <c r="E9" s="558"/>
      <c r="F9" s="397"/>
      <c r="G9" s="397"/>
      <c r="I9" s="264" t="str">
        <f>"3." &amp;mergeValue(A9)</f>
        <v>3.1</v>
      </c>
      <c r="J9" s="480" t="s">
        <v>449</v>
      </c>
      <c r="K9" s="420" t="s">
        <v>955</v>
      </c>
      <c r="L9" s="408" t="s">
        <v>481</v>
      </c>
      <c r="M9" s="399"/>
      <c r="N9" s="257"/>
      <c r="O9" s="257" t="str">
        <f>IF(K9="","",K9)</f>
        <v>Горячее водоснабжение</v>
      </c>
      <c r="P9" s="257"/>
      <c r="Q9" s="257"/>
      <c r="R9" s="472"/>
      <c r="S9" s="257" t="s">
        <v>498</v>
      </c>
      <c r="T9" s="397"/>
      <c r="U9" s="397"/>
      <c r="V9" s="397"/>
      <c r="W9" s="397"/>
    </row>
    <row r="10" spans="1:24" s="398" customFormat="1" ht="22.5">
      <c r="A10" s="556"/>
      <c r="B10" s="556">
        <v>1</v>
      </c>
      <c r="C10" s="397"/>
      <c r="D10" s="397"/>
      <c r="E10" s="558"/>
      <c r="F10" s="556"/>
      <c r="G10" s="397"/>
      <c r="I10" s="264" t="str">
        <f>"4."&amp;mergeValue(A10)</f>
        <v>4.1</v>
      </c>
      <c r="J10" s="480" t="s">
        <v>450</v>
      </c>
      <c r="K10" s="122" t="s">
        <v>390</v>
      </c>
      <c r="L10" s="265"/>
      <c r="M10" s="399"/>
      <c r="N10" s="257"/>
      <c r="O10" s="257"/>
      <c r="P10" s="257"/>
      <c r="Q10" s="257"/>
      <c r="R10" s="472"/>
      <c r="S10" s="257"/>
      <c r="T10" s="397"/>
      <c r="U10" s="397"/>
      <c r="V10" s="397"/>
      <c r="W10" s="397"/>
    </row>
    <row r="11" spans="1:24" s="398" customFormat="1" ht="18.75">
      <c r="A11" s="556"/>
      <c r="B11" s="556"/>
      <c r="C11" s="487"/>
      <c r="D11" s="487"/>
      <c r="E11" s="558"/>
      <c r="F11" s="556"/>
      <c r="G11" s="487"/>
      <c r="I11" s="264" t="str">
        <f>"4."&amp;mergeValue(A11) &amp;"."&amp;mergeValue(B10)</f>
        <v>4.1.1</v>
      </c>
      <c r="J11" s="481" t="s">
        <v>542</v>
      </c>
      <c r="K11" s="489" t="str">
        <f>IF(region_name="","",region_name)</f>
        <v>г.Санкт-Петербург</v>
      </c>
      <c r="L11" s="408" t="s">
        <v>436</v>
      </c>
      <c r="M11" s="399"/>
      <c r="N11" s="257"/>
      <c r="O11" s="257"/>
      <c r="P11" s="257"/>
      <c r="Q11" s="257"/>
      <c r="R11" s="472"/>
      <c r="S11" s="257"/>
      <c r="T11" s="397"/>
      <c r="U11" s="397"/>
      <c r="V11" s="397"/>
      <c r="W11" s="397"/>
    </row>
    <row r="12" spans="1:24" s="398" customFormat="1" ht="22.5">
      <c r="A12" s="556"/>
      <c r="B12" s="556"/>
      <c r="C12" s="556">
        <v>1</v>
      </c>
      <c r="D12" s="487"/>
      <c r="E12" s="558"/>
      <c r="F12" s="556"/>
      <c r="G12" s="556"/>
      <c r="I12" s="264" t="str">
        <f>"4."&amp;mergeValue(A12) &amp;"."&amp;mergeValue(B12)&amp;"."&amp;mergeValue(C12)</f>
        <v>4.1.1.1</v>
      </c>
      <c r="J12" s="267" t="s">
        <v>451</v>
      </c>
      <c r="K12" s="489" t="s">
        <v>730</v>
      </c>
      <c r="L12" s="408" t="s">
        <v>452</v>
      </c>
      <c r="M12" s="399"/>
      <c r="N12" s="257"/>
      <c r="O12" s="257"/>
      <c r="P12" s="257" t="str">
        <f>IF(K12="","",K12)</f>
        <v>город Санкт-Петербург</v>
      </c>
      <c r="Q12" s="257"/>
      <c r="R12" s="472"/>
      <c r="S12" s="257" t="s">
        <v>499</v>
      </c>
      <c r="T12" s="397"/>
      <c r="U12" s="397"/>
      <c r="V12" s="397"/>
      <c r="W12" s="397"/>
    </row>
    <row r="13" spans="1:24" s="398" customFormat="1" ht="18.75">
      <c r="A13" s="556"/>
      <c r="B13" s="556"/>
      <c r="C13" s="556"/>
      <c r="D13" s="487">
        <v>1</v>
      </c>
      <c r="E13" s="558"/>
      <c r="F13" s="556"/>
      <c r="G13" s="556"/>
      <c r="I13" s="264" t="str">
        <f>"4."&amp;mergeValue(A13) &amp;"."&amp;mergeValue(B13)&amp;"."&amp;mergeValue(C13)&amp;"."&amp;mergeValue(D13)</f>
        <v>4.1.1.1.1</v>
      </c>
      <c r="J13" s="268" t="s">
        <v>453</v>
      </c>
      <c r="K13" s="489" t="s">
        <v>996</v>
      </c>
      <c r="L13" s="559" t="s">
        <v>530</v>
      </c>
      <c r="M13" s="399"/>
      <c r="N13" s="257"/>
      <c r="O13" s="257"/>
      <c r="P13" s="257"/>
      <c r="Q13" s="257" t="s">
        <v>908</v>
      </c>
      <c r="R13" s="472" t="s">
        <v>909</v>
      </c>
      <c r="S13" s="257" t="s">
        <v>500</v>
      </c>
      <c r="T13" s="397"/>
      <c r="U13" s="397"/>
      <c r="V13" s="397"/>
      <c r="W13" s="397"/>
    </row>
    <row r="14" spans="1:24" s="398" customFormat="1" ht="18.75">
      <c r="A14" s="556"/>
      <c r="B14" s="556"/>
      <c r="C14" s="556"/>
      <c r="D14" s="487"/>
      <c r="E14" s="558"/>
      <c r="F14" s="556"/>
      <c r="G14" s="556"/>
      <c r="I14" s="400"/>
      <c r="J14" s="446" t="s">
        <v>156</v>
      </c>
      <c r="K14" s="401"/>
      <c r="L14" s="560"/>
      <c r="M14" s="399"/>
      <c r="N14" s="257"/>
      <c r="O14" s="257"/>
      <c r="P14" s="257"/>
      <c r="Q14" s="257"/>
      <c r="R14" s="472"/>
      <c r="S14" s="257"/>
      <c r="T14" s="397"/>
      <c r="U14" s="397"/>
      <c r="V14" s="397"/>
      <c r="W14" s="397"/>
    </row>
    <row r="15" spans="1:24" s="398" customFormat="1" ht="18.75">
      <c r="A15" s="556"/>
      <c r="B15" s="556"/>
      <c r="C15" s="487"/>
      <c r="D15" s="487"/>
      <c r="E15" s="558"/>
      <c r="F15" s="556"/>
      <c r="G15" s="487"/>
      <c r="I15" s="269"/>
      <c r="J15" s="447" t="s">
        <v>159</v>
      </c>
      <c r="K15" s="270"/>
      <c r="L15" s="271"/>
      <c r="M15" s="399"/>
      <c r="N15" s="257"/>
      <c r="O15" s="257"/>
      <c r="P15" s="257"/>
      <c r="Q15" s="257"/>
      <c r="R15" s="472"/>
      <c r="S15" s="257"/>
      <c r="T15" s="397"/>
      <c r="U15" s="397"/>
      <c r="V15" s="397"/>
      <c r="W15" s="397"/>
    </row>
    <row r="16" spans="1:24" s="398" customFormat="1" ht="18.75">
      <c r="A16" s="556"/>
      <c r="B16" s="397"/>
      <c r="C16" s="397"/>
      <c r="D16" s="397"/>
      <c r="E16" s="558"/>
      <c r="F16" s="397"/>
      <c r="G16" s="397"/>
      <c r="I16" s="269"/>
      <c r="J16" s="402" t="s">
        <v>454</v>
      </c>
      <c r="K16" s="270"/>
      <c r="L16" s="271"/>
      <c r="M16" s="399"/>
      <c r="N16" s="257"/>
      <c r="O16" s="257"/>
      <c r="P16" s="257"/>
      <c r="Q16" s="257"/>
      <c r="R16" s="472"/>
      <c r="S16" s="257"/>
      <c r="T16" s="397"/>
      <c r="U16" s="397"/>
      <c r="V16" s="397"/>
      <c r="W16" s="397"/>
    </row>
    <row r="17" spans="1:24" s="258" customFormat="1" ht="18.75" customHeight="1">
      <c r="A17" s="257"/>
      <c r="B17" s="257"/>
      <c r="C17" s="257"/>
      <c r="D17" s="257"/>
      <c r="E17" s="257"/>
      <c r="F17" s="257"/>
      <c r="G17" s="257"/>
      <c r="I17" s="269"/>
      <c r="J17" s="445" t="s">
        <v>378</v>
      </c>
      <c r="K17" s="270"/>
      <c r="L17" s="271"/>
      <c r="M17" s="266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273" customFormat="1" ht="3" customHeight="1">
      <c r="A18" s="272"/>
      <c r="B18" s="272"/>
      <c r="C18" s="272"/>
      <c r="D18" s="272"/>
      <c r="E18" s="272"/>
      <c r="F18" s="272"/>
      <c r="G18" s="272"/>
      <c r="I18" s="274"/>
      <c r="J18" s="426"/>
      <c r="K18" s="427"/>
      <c r="L18" s="275"/>
      <c r="M18" s="272"/>
      <c r="N18" s="430"/>
      <c r="O18" s="430"/>
      <c r="P18" s="430"/>
      <c r="Q18" s="430"/>
      <c r="R18" s="430"/>
      <c r="S18" s="430"/>
      <c r="T18" s="272"/>
      <c r="U18" s="272"/>
      <c r="V18" s="272"/>
      <c r="W18" s="272"/>
      <c r="X18" s="272"/>
    </row>
    <row r="19" spans="1:24" s="273" customFormat="1" ht="15" customHeight="1">
      <c r="A19" s="272"/>
      <c r="B19" s="272"/>
      <c r="C19" s="272"/>
      <c r="D19" s="272"/>
      <c r="E19" s="272"/>
      <c r="F19" s="272"/>
      <c r="G19" s="272"/>
      <c r="I19" s="274"/>
      <c r="J19" s="551" t="s">
        <v>455</v>
      </c>
      <c r="K19" s="551"/>
      <c r="L19" s="275"/>
      <c r="M19" s="272"/>
      <c r="N19" s="430"/>
      <c r="O19" s="430"/>
      <c r="P19" s="430"/>
      <c r="Q19" s="430"/>
      <c r="R19" s="430"/>
      <c r="S19" s="430"/>
      <c r="T19" s="272"/>
      <c r="U19" s="272"/>
      <c r="V19" s="272"/>
      <c r="W19" s="272"/>
      <c r="X19" s="272"/>
    </row>
  </sheetData>
  <sheetProtection algorithmName="SHA-512" hashValue="eWEEUrKk0JzTlVSDWInY8cw1nw4IbKCIezBngjrvuUDQZbK0oRCM+m0+yqiIMDTLKDnuL1WZKOTpveMdGKbnvQ==" saltValue="tAy2LxHs7gxxLd6iAD0aFw==" spinCount="100000"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9">
      <formula1>kind_of_VD_on_sheet_filter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76" hidden="1" customWidth="1"/>
    <col min="2" max="2" width="9.140625" style="277" hidden="1" customWidth="1"/>
    <col min="3" max="3" width="3.7109375" style="278" customWidth="1"/>
    <col min="4" max="4" width="7" style="279" bestFit="1" customWidth="1"/>
    <col min="5" max="5" width="14.28515625" style="279" customWidth="1"/>
    <col min="6" max="6" width="41" style="279" customWidth="1"/>
    <col min="7" max="9" width="17.85546875" style="279" customWidth="1"/>
    <col min="10" max="10" width="42.140625" style="279" customWidth="1"/>
    <col min="11" max="11" width="115.7109375" style="279" customWidth="1"/>
    <col min="12" max="12" width="3.7109375" style="279" customWidth="1"/>
    <col min="13" max="16384" width="9.140625" style="279"/>
  </cols>
  <sheetData>
    <row r="1" spans="1:14" hidden="1"/>
    <row r="2" spans="1:14" hidden="1"/>
    <row r="3" spans="1:14" hidden="1"/>
    <row r="4" spans="1:14" ht="3" customHeight="1">
      <c r="E4" s="360"/>
      <c r="F4" s="360"/>
      <c r="G4" s="360"/>
      <c r="H4" s="360"/>
      <c r="I4" s="360"/>
      <c r="J4" s="360"/>
    </row>
    <row r="5" spans="1:14" s="47" customFormat="1" ht="22.5">
      <c r="A5" s="129"/>
      <c r="C5" s="64"/>
      <c r="D5" s="537" t="s">
        <v>550</v>
      </c>
      <c r="E5" s="538"/>
      <c r="F5" s="538"/>
      <c r="G5" s="538"/>
      <c r="H5" s="538"/>
      <c r="I5" s="538"/>
      <c r="J5" s="539"/>
      <c r="K5" s="361"/>
    </row>
    <row r="6" spans="1:14" ht="3" hidden="1" customHeight="1">
      <c r="D6" s="280"/>
      <c r="E6" s="280"/>
      <c r="G6" s="280"/>
      <c r="H6" s="280"/>
      <c r="I6" s="280"/>
      <c r="J6" s="280"/>
      <c r="K6" s="280"/>
    </row>
    <row r="7" spans="1:14" s="276" customFormat="1" ht="3" customHeight="1">
      <c r="B7" s="277"/>
      <c r="C7" s="278"/>
      <c r="D7" s="281"/>
      <c r="E7" s="281"/>
      <c r="G7" s="281"/>
      <c r="H7" s="281"/>
      <c r="I7" s="281"/>
      <c r="J7" s="281"/>
      <c r="K7" s="281"/>
      <c r="L7" s="282"/>
    </row>
    <row r="8" spans="1:14">
      <c r="D8" s="564" t="s">
        <v>386</v>
      </c>
      <c r="E8" s="564"/>
      <c r="F8" s="564"/>
      <c r="G8" s="564"/>
      <c r="H8" s="564"/>
      <c r="I8" s="564"/>
      <c r="J8" s="564"/>
      <c r="K8" s="564" t="s">
        <v>388</v>
      </c>
    </row>
    <row r="9" spans="1:14">
      <c r="D9" s="564" t="s">
        <v>32</v>
      </c>
      <c r="E9" s="564" t="s">
        <v>456</v>
      </c>
      <c r="F9" s="564"/>
      <c r="G9" s="564" t="s">
        <v>348</v>
      </c>
      <c r="H9" s="564"/>
      <c r="I9" s="564"/>
      <c r="J9" s="564"/>
      <c r="K9" s="564"/>
    </row>
    <row r="10" spans="1:14">
      <c r="D10" s="564"/>
      <c r="E10" s="181" t="s">
        <v>347</v>
      </c>
      <c r="F10" s="181" t="s">
        <v>251</v>
      </c>
      <c r="G10" s="181" t="s">
        <v>251</v>
      </c>
      <c r="H10" s="181" t="s">
        <v>347</v>
      </c>
      <c r="I10" s="181" t="s">
        <v>457</v>
      </c>
      <c r="J10" s="181" t="s">
        <v>444</v>
      </c>
      <c r="K10" s="564"/>
    </row>
    <row r="11" spans="1:14" ht="12" customHeight="1">
      <c r="D11" s="53" t="s">
        <v>33</v>
      </c>
      <c r="E11" s="53" t="s">
        <v>5</v>
      </c>
      <c r="F11" s="53" t="s">
        <v>6</v>
      </c>
      <c r="G11" s="53" t="s">
        <v>7</v>
      </c>
      <c r="H11" s="53" t="s">
        <v>20</v>
      </c>
      <c r="I11" s="53" t="s">
        <v>21</v>
      </c>
      <c r="J11" s="53" t="s">
        <v>115</v>
      </c>
      <c r="K11" s="53" t="s">
        <v>116</v>
      </c>
    </row>
    <row r="12" spans="1:14" s="421" customFormat="1" ht="54.95" customHeight="1">
      <c r="A12" s="107" t="s">
        <v>6</v>
      </c>
      <c r="B12" s="418" t="s">
        <v>378</v>
      </c>
      <c r="C12" s="419"/>
      <c r="D12" s="283" t="s">
        <v>33</v>
      </c>
      <c r="E12" s="420"/>
      <c r="F12" s="352"/>
      <c r="G12" s="284"/>
      <c r="H12" s="284"/>
      <c r="I12" s="118"/>
      <c r="J12" s="285"/>
      <c r="K12" s="535" t="s">
        <v>458</v>
      </c>
      <c r="L12" s="425"/>
      <c r="M12" s="422" t="str">
        <f>IF(ISERROR(INDEX(kind_of_nameforms,MATCH(E12,kind_of_forms,0),1)),"",INDEX(kind_of_nameforms,MATCH(E12,kind_of_forms,0),1))</f>
        <v/>
      </c>
      <c r="N12" s="423"/>
    </row>
    <row r="13" spans="1:14" ht="15" customHeight="1">
      <c r="A13" s="279"/>
      <c r="B13" s="279"/>
      <c r="C13" s="279"/>
      <c r="D13" s="286"/>
      <c r="E13" s="287" t="s">
        <v>459</v>
      </c>
      <c r="F13" s="288"/>
      <c r="G13" s="288"/>
      <c r="H13" s="288"/>
      <c r="I13" s="288"/>
      <c r="J13" s="289"/>
      <c r="K13" s="561"/>
    </row>
    <row r="14" spans="1:14" ht="3" customHeight="1">
      <c r="A14" s="279"/>
      <c r="B14" s="279"/>
      <c r="C14" s="279"/>
    </row>
    <row r="15" spans="1:14">
      <c r="E15" s="562" t="s">
        <v>551</v>
      </c>
      <c r="F15" s="563"/>
      <c r="G15" s="563"/>
      <c r="H15" s="563"/>
      <c r="I15" s="563"/>
      <c r="J15" s="563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indexed="31"/>
    <pageSetUpPr fitToPage="1"/>
  </sheetPr>
  <dimension ref="A1:F12"/>
  <sheetViews>
    <sheetView showGridLines="0" topLeftCell="C6" zoomScaleNormal="100" workbookViewId="0">
      <selection activeCell="G43" sqref="G43"/>
    </sheetView>
  </sheetViews>
  <sheetFormatPr defaultRowHeight="14.25"/>
  <cols>
    <col min="1" max="2" width="9.140625" style="15" hidden="1" customWidth="1"/>
    <col min="3" max="3" width="3.7109375" style="67" bestFit="1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68"/>
      <c r="D6" s="16"/>
      <c r="E6" s="16"/>
    </row>
    <row r="7" spans="3:6" ht="22.5">
      <c r="C7" s="68"/>
      <c r="D7" s="537" t="s">
        <v>11</v>
      </c>
      <c r="E7" s="539"/>
      <c r="F7" s="358"/>
    </row>
    <row r="8" spans="3:6" ht="3" customHeight="1">
      <c r="C8" s="68"/>
      <c r="D8" s="16"/>
      <c r="E8" s="16"/>
    </row>
    <row r="9" spans="3:6" ht="15.95" customHeight="1">
      <c r="C9" s="68"/>
      <c r="D9" s="218" t="s">
        <v>32</v>
      </c>
      <c r="E9" s="192" t="s">
        <v>112</v>
      </c>
    </row>
    <row r="10" spans="3:6" ht="12" customHeight="1">
      <c r="C10" s="68"/>
      <c r="D10" s="53" t="s">
        <v>33</v>
      </c>
      <c r="E10" s="53" t="s">
        <v>5</v>
      </c>
    </row>
    <row r="11" spans="3:6" ht="15" hidden="1" customHeight="1">
      <c r="C11" s="68"/>
      <c r="D11" s="75">
        <v>0</v>
      </c>
      <c r="E11" s="76"/>
    </row>
    <row r="12" spans="3:6" ht="12" customHeight="1">
      <c r="C12" s="68"/>
      <c r="D12" s="108"/>
      <c r="E12" s="359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192</vt:i4>
      </vt:variant>
    </vt:vector>
  </HeadingPairs>
  <TitlesOfParts>
    <vt:vector size="200" baseType="lpstr">
      <vt:lpstr>Инструкция</vt:lpstr>
      <vt:lpstr>Титульный</vt:lpstr>
      <vt:lpstr>Форма 1.1.1</vt:lpstr>
      <vt:lpstr>Форма 1.1.2</vt:lpstr>
      <vt:lpstr>Форма 1.1.3</vt:lpstr>
      <vt:lpstr>Форма 1.0.1</vt:lpstr>
      <vt:lpstr>Комментарии</vt:lpstr>
      <vt:lpstr>Проверка</vt:lpstr>
      <vt:lpstr>_ppL1</vt:lpstr>
      <vt:lpstr>_ppL12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unit</vt:lpstr>
      <vt:lpstr>UpdStatus</vt:lpstr>
      <vt:lpstr>url</vt:lpstr>
      <vt:lpstr>vdet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(ГВС)</dc:title>
  <dc:subject>Общая информация о регулируемой организации (ГВС)</dc:subject>
  <dc:creator>Infernus</dc:creator>
  <dc:description/>
  <cp:lastModifiedBy>Pavlova Olga</cp:lastModifiedBy>
  <dcterms:created xsi:type="dcterms:W3CDTF">2014-08-18T08:57:48Z</dcterms:created>
  <dcterms:modified xsi:type="dcterms:W3CDTF">2021-12-30T07:36:13Z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FAS.JKH.OPEN.INFO.ORG.GVS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