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xlsBook" defaultThemeVersion="124226"/>
  <mc:AlternateContent xmlns:mc="http://schemas.openxmlformats.org/markup-compatibility/2006">
    <mc:Choice Requires="x15">
      <x15ac:absPath xmlns:x15ac="http://schemas.microsoft.com/office/spreadsheetml/2010/11/ac" url="\\Vdc\peo$\ПЭО\Бюро генерации\ЕСЭ-Кубань\ОП Балашиха и Юнтолово\Юнтолово\Тарифы Юнтолово\Шаблоны ИЕАС\FAS.JKH.OPEN.INFO.ORG_GVS_WARM\2022\"/>
    </mc:Choice>
  </mc:AlternateContent>
  <bookViews>
    <workbookView xWindow="0" yWindow="0" windowWidth="28800" windowHeight="10800" tabRatio="939" activeTab="3"/>
  </bookViews>
  <sheets>
    <sheet name="Инструкция" sheetId="525" r:id="rId1"/>
    <sheet name="Лог обновления" sheetId="429" state="veryHidden" r:id="rId2"/>
    <sheet name="Титульный" sheetId="437" r:id="rId3"/>
    <sheet name="Форма 4.1.1" sheetId="534" r:id="rId4"/>
    <sheet name="Форма 4.1.2" sheetId="532" r:id="rId5"/>
    <sheet name="Форма 4.1.3" sheetId="497" r:id="rId6"/>
    <sheet name="Форма 1.0.1" sheetId="546" r:id="rId7"/>
    <sheet name="Форма 1.0.2" sheetId="547" state="veryHidden" r:id="rId8"/>
    <sheet name="Комментарии" sheetId="431" r:id="rId9"/>
    <sheet name="Сведения об изменении" sheetId="548" state="veryHidden" r:id="rId10"/>
    <sheet name="Проверка" sheetId="432" r:id="rId11"/>
    <sheet name="MR_LIST" sheetId="540" state="veryHidden" r:id="rId12"/>
    <sheet name="modList05" sheetId="553" state="veryHidden" r:id="rId13"/>
    <sheet name="modList02" sheetId="545" state="veryHidden" r:id="rId14"/>
    <sheet name="REESTR_VT" sheetId="543" state="veryHidden" r:id="rId15"/>
    <sheet name="REESTR_VED" sheetId="544" state="veryHidden" r:id="rId16"/>
    <sheet name="modfrmReestrObj" sheetId="539" state="veryHidden" r:id="rId17"/>
    <sheet name="modProv" sheetId="531" state="veryHidden" r:id="rId18"/>
    <sheet name="AllSheetsInThisWorkbook" sheetId="389" state="veryHidden" r:id="rId19"/>
    <sheet name="TEHSHEET" sheetId="205" state="veryHidden" r:id="rId20"/>
    <sheet name="modServiceModule" sheetId="551" state="veryHidden" r:id="rId21"/>
    <sheet name="modCheckCyan" sheetId="549" state="veryHidden" r:id="rId22"/>
    <sheet name="modHTTP" sheetId="552" state="veryHidden" r:id="rId23"/>
    <sheet name="et_union_hor" sheetId="471" state="veryHidden" r:id="rId24"/>
    <sheet name="REESTR_MO" sheetId="518" state="veryHidden" r:id="rId25"/>
    <sheet name="REESTR_MO_FILTER" sheetId="550" state="veryHidden" r:id="rId26"/>
    <sheet name="et_union_vert" sheetId="521" state="veryHidden" r:id="rId27"/>
    <sheet name="modInfo" sheetId="513" state="veryHidden" r:id="rId28"/>
    <sheet name="modReestr" sheetId="433" state="veryHidden" r:id="rId29"/>
    <sheet name="modfrmReestr" sheetId="434" state="veryHidden" r:id="rId30"/>
    <sheet name="modUpdTemplMain" sheetId="424" state="veryHidden" r:id="rId31"/>
    <sheet name="REESTR_ORG" sheetId="390" state="veryHidden" r:id="rId32"/>
    <sheet name="modClassifierValidate" sheetId="400" state="veryHidden" r:id="rId33"/>
    <sheet name="modHyp" sheetId="398" state="veryHidden" r:id="rId34"/>
    <sheet name="modList00" sheetId="498" state="veryHidden" r:id="rId35"/>
    <sheet name="modList01" sheetId="500" state="veryHidden" r:id="rId36"/>
    <sheet name="modList03" sheetId="516" state="veryHidden" r:id="rId37"/>
    <sheet name="modList04" sheetId="535" state="veryHidden" r:id="rId38"/>
    <sheet name="modList07" sheetId="538" state="veryHidden" r:id="rId39"/>
    <sheet name="modfrmRezimChoose" sheetId="536" state="veryHidden" r:id="rId40"/>
    <sheet name="modfrmDateChoose" sheetId="517" state="veryHidden" r:id="rId41"/>
    <sheet name="modComm" sheetId="514" state="veryHidden" r:id="rId42"/>
    <sheet name="modThisWorkbook" sheetId="511" state="veryHidden" r:id="rId43"/>
    <sheet name="modfrmReestrMR" sheetId="519" state="veryHidden" r:id="rId44"/>
    <sheet name="modfrmRegion" sheetId="526" state="veryHidden" r:id="rId45"/>
    <sheet name="modfrmCheckUpdates" sheetId="512" state="veryHidden" r:id="rId46"/>
  </sheets>
  <definedNames>
    <definedName name="_ppL1">'Форма 4.1.2'!$G$9</definedName>
    <definedName name="_ppL12">'Форма 4.1.2'!$R$9</definedName>
    <definedName name="_ppL2">'Форма 4.1.2'!$I$9</definedName>
    <definedName name="_ppL3">'Форма 4.1.2'!$Q$9</definedName>
    <definedName name="_xlnm._FilterDatabase" localSheetId="10" hidden="1">Проверка!$B$4:$D$4</definedName>
    <definedName name="add_CS_List05_1">'Форма 1.0.1'!$J$44</definedName>
    <definedName name="add_List01_1">modList04!$20:$20</definedName>
    <definedName name="add_sys">'Форма 4.1.2'!$E$15</definedName>
    <definedName name="add_ved">'Форма 4.1.2'!$F$15</definedName>
    <definedName name="anscount" hidden="1">1</definedName>
    <definedName name="CHECK_LINK_RANGE_1">"Калькуляция!$I$11:$I$132"</definedName>
    <definedName name="checkCell_1">'Форма 4.1.3'!$D$9:$K$13</definedName>
    <definedName name="checkCell_2">'Форма 4.1.2'!$D$10:$Q$15</definedName>
    <definedName name="checkCell_4">'Форма 4.1.1'!$F$12:$F$48</definedName>
    <definedName name="checkCell_List07">'Сведения об изменении'!$D$11:$E$13</definedName>
    <definedName name="checkCells_List05_1">'Форма 1.0.1'!$I$7:$L$44</definedName>
    <definedName name="chkGetUpdatesValue">Инструкция!$AA$105</definedName>
    <definedName name="chkNoUpdatesValue">Инструкция!$AA$107</definedName>
    <definedName name="clear_range">'Форма 4.1.1'!$F$12,'Форма 4.1.1'!$F$16:$F$24,'Форма 4.1.1'!$F$37:$F$49</definedName>
    <definedName name="code">Инструкция!$B$2</definedName>
    <definedName name="data_org">'Форма 4.1.1'!$F$16</definedName>
    <definedName name="data_type">TEHSHEET!$Q$2:$Q$3</definedName>
    <definedName name="data_uniTS">'Форма 4.1.1'!$F$20</definedName>
    <definedName name="DATA_URL">modReestr!$A$2</definedName>
    <definedName name="diff_type">Титульный!$F$19</definedName>
    <definedName name="differentially_TS_flag">Титульный!$F$13</definedName>
    <definedName name="DocProp_TemplateCode">TEHSHEET!$N$2</definedName>
    <definedName name="DocProp_Version">TEHSHEET!$N$1</definedName>
    <definedName name="email">'Форма 4.1.1'!$F$42</definedName>
    <definedName name="et_Comm">et_union_hor!$14:$14</definedName>
    <definedName name="et_first_sys">et_union_hor!$E$65</definedName>
    <definedName name="et_flag_inet_mo">et_union_hor!$J$9</definedName>
    <definedName name="et_List00">modList04!$12:$16</definedName>
    <definedName name="et_List01_1">et_union_hor!$4:$5</definedName>
    <definedName name="et_List01_2">et_union_hor!$9:$9</definedName>
    <definedName name="et_List02_2">et_union_hor!$65:$65</definedName>
    <definedName name="et_List02_3">et_union_hor!$65:$65</definedName>
    <definedName name="et_List03">et_union_hor!$20:$20</definedName>
    <definedName name="et_List04_0">et_union_hor!$70:$70</definedName>
    <definedName name="et_List04_1">et_union_hor!$74:$74</definedName>
    <definedName name="et_List04_2">et_union_hor!$111:$115</definedName>
    <definedName name="et_List05">et_union_hor!$56:$56</definedName>
    <definedName name="et_List05_1">et_union_hor!$90:$90</definedName>
    <definedName name="et_List05_2">et_union_hor!$89:$91</definedName>
    <definedName name="et_List05_3">et_union_hor!$87:$92</definedName>
    <definedName name="et_List05_4">et_union_hor!$85:$93</definedName>
    <definedName name="et_List05_CS_VD">et_union_hor!$K$85:$K$86</definedName>
    <definedName name="et_List05_withDIff">et_union_hor!$C$100:$C$101</definedName>
    <definedName name="et_List05_withOutDIff">et_union_hor!$C$105:$C$106</definedName>
    <definedName name="et_List07">et_union_hor!$79:$79</definedName>
    <definedName name="fil">Титульный!$F$35</definedName>
    <definedName name="fil_flag">Титульный!$F$32</definedName>
    <definedName name="first_sys">'Форма 4.1.2'!$E$11</definedName>
    <definedName name="FirstLine">Инструкция!$A$6</definedName>
    <definedName name="flag_publication">Титульный!$F$11:$F$11</definedName>
    <definedName name="flagUsedCS_List02">'Форма 4.1.2'!$Z$10:$Z$15</definedName>
    <definedName name="flagUsedVD_List02">'Форма 4.1.2'!$AA$10:$AA$15</definedName>
    <definedName name="form_date">Титульный!$F$15</definedName>
    <definedName name="form_type">Титульный!$F$17</definedName>
    <definedName name="form_up_date">Титульный!$F$21</definedName>
    <definedName name="god">Титульный!$F$30</definedName>
    <definedName name="id_rate">Титульный!$F$23:$F$24</definedName>
    <definedName name="IDtariff_List05_1">'Форма 1.0.1'!$A$1</definedName>
    <definedName name="inet_mo">'Форма 4.1.3'!$J$9:$J$13</definedName>
    <definedName name="Info_FilFlag">modInfo!$B$1</definedName>
    <definedName name="Info_ForSKIInListMO">modInfo!$B$11</definedName>
    <definedName name="Info_PeriodInTitle">modInfo!$B$4</definedName>
    <definedName name="Info_PublicationWeb">modInfo!$B$9</definedName>
    <definedName name="Info_TitleGroupRates">modInfo!$B$5</definedName>
    <definedName name="Info_TitleIdRate">modInfo!$B$6</definedName>
    <definedName name="Info_TitleIdRateNote">modInfo!$B$7</definedName>
    <definedName name="Info_TitleKindPublication">modInfo!$B$3</definedName>
    <definedName name="Info_TitlePublication">modInfo!$B$2</definedName>
    <definedName name="inn">Титульный!$F$36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Инструкция!$70:$85</definedName>
    <definedName name="Instr_7">Инструкция!$103:$117</definedName>
    <definedName name="Instruction_region">Инструкция!$E$85</definedName>
    <definedName name="kind_group_rates">TEHSHEET!$S$2:$S$11</definedName>
    <definedName name="kind_of_activity">REESTR_VED!$B$2:$B$11</definedName>
    <definedName name="kind_of_activity_WARM">TEHSHEET!$R$11:$R$18</definedName>
    <definedName name="kind_of_CS_on_sheet">TEHSHEET!$AE$2:$AE$5</definedName>
    <definedName name="kind_of_CS_on_sheet_filter">TEHSHEET!$AF$2</definedName>
    <definedName name="kind_of_forms">TEHSHEET!$AB$2:$AB$5</definedName>
    <definedName name="kind_of_nameforms">TEHSHEET!$AC$2:$AC$5</definedName>
    <definedName name="kind_of_NDS">TEHSHEET!$H$2:$H$4</definedName>
    <definedName name="kind_of_org_type">TEHSHEET!$P$2:$P$5</definedName>
    <definedName name="kind_of_publication">TEHSHEET!$G$2:$G$3</definedName>
    <definedName name="kind_of_unit">TEHSHEET!$J$2:$J$3</definedName>
    <definedName name="kind_of_VD_on_sheet">TEHSHEET!$AG$2:$AG$5</definedName>
    <definedName name="kind_of_VD_on_sheet_filter">TEHSHEET!$AH$2:$AH$5</definedName>
    <definedName name="kpp">Титульный!$F$37</definedName>
    <definedName name="LastUpdateDate_MO">'Форма 4.1.1'!$E$6</definedName>
    <definedName name="LINK_RANGE">modReestr!$B$5:$B$6</definedName>
    <definedName name="list_ed">TEHSHEET!$X$2:$X$3</definedName>
    <definedName name="list_email">TEHSHEET!$Z$2:$Z$3</definedName>
    <definedName name="List_H">TEHSHEET!$U$2:$U$25</definedName>
    <definedName name="List_M">TEHSHEET!$V$2:$V$61</definedName>
    <definedName name="LIST_MR_MO_OKTMO">REESTR_MO!$A$2:$D$113</definedName>
    <definedName name="LIST_MR_MO_OKTMO_FILTER">REESTR_MO_FILTER!$A$2:$D$2</definedName>
    <definedName name="list_of_tariff">TEHSHEET!$K$2:$K$3</definedName>
    <definedName name="list_url">TEHSHEET!$Y$2:$Y$3</definedName>
    <definedName name="List01_GroundMaterials_1">'Форма 4.1.3'!$K$9:$K$13</definedName>
    <definedName name="List01_mrid_col">'Форма 4.1.3'!$N:$N</definedName>
    <definedName name="List01_NameCol">'Форма 4.1.3'!$P$1:$R$1</definedName>
    <definedName name="List01_note">'Форма 4.1.3'!$L$9</definedName>
    <definedName name="List02_ActivityCol">'Форма 4.1.2'!$F$10:$F$15</definedName>
    <definedName name="List02_CSCol">'Форма 4.1.2'!$E$10:$E$15</definedName>
    <definedName name="List02_EM">'Форма 4.1.2'!$J$10:$J$15</definedName>
    <definedName name="List02_note">'Форма 4.1.2'!$R$10:$R$15</definedName>
    <definedName name="List02_sysid_col">'Форма 4.1.2'!$T:$T</definedName>
    <definedName name="List02_VDCol">'Форма 4.1.2'!$F$10:$F$15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4_note">'Форма 4.1.1'!$G$10:$G$48</definedName>
    <definedName name="List04_uniTS_block">'Форма 4.1.1'!$F$18:$F$23</definedName>
    <definedName name="List04_uniTS_blockColor">'Форма 4.1.1'!$F$19:$F$22</definedName>
    <definedName name="List05_CS_Copy">'Форма 1.0.1'!$N$7:$N$44</definedName>
    <definedName name="List05_FirstRange">'Форма 1.0.1'!$7:$7</definedName>
    <definedName name="List05_flag_point">'Форма 1.0.1'!$S$7:$S$44</definedName>
    <definedName name="List05_HelpColumns">'Форма 1.0.1'!$N:$S</definedName>
    <definedName name="List05_MO_Copy">'Форма 1.0.1'!$Q$7:$Q$44</definedName>
    <definedName name="List05_MR_Copy">'Форма 1.0.1'!$P$7:$P$44</definedName>
    <definedName name="List05_note">'Форма 1.0.1'!$L$7:$L$44</definedName>
    <definedName name="List05_OKTMO_Copy">'Форма 1.0.1'!$R$7:$R$44</definedName>
    <definedName name="List05_VD_Copy">'Форма 1.0.1'!$O$7:$O$44</definedName>
    <definedName name="logical">TEHSHEET!$D$2:$D$3</definedName>
    <definedName name="mail">Титульный!$F$46</definedName>
    <definedName name="mail_legal">Титульный!$F$45</definedName>
    <definedName name="mail_post">'Форма 4.1.1'!$F$36</definedName>
    <definedName name="mo_List01">'Форма 4.1.3'!$H$9:$H$13</definedName>
    <definedName name="MONTH">TEHSHEET!$E$2:$E$13</definedName>
    <definedName name="MR_23">'Форма 4.1.2'!$15:$15</definedName>
    <definedName name="mr_id">TEHSHEET!$L$2</definedName>
    <definedName name="mr_list">MR_LIST!$A$1</definedName>
    <definedName name="mr_List01">'Форма 4.1.3'!$E$9:$E$13</definedName>
    <definedName name="nalog">Титульный!$F$41</definedName>
    <definedName name="ogrn">'Форма 4.1.1'!$F$15</definedName>
    <definedName name="org">Титульный!$F$34</definedName>
    <definedName name="Org_Address">Титульный!$F$45:$F$46</definedName>
    <definedName name="Org_buhg">Титульный!$F$54:$F$55</definedName>
    <definedName name="org_dir">'Форма 4.1.1'!$F$32</definedName>
    <definedName name="org_full">'Форма 4.1.1'!$F$12</definedName>
    <definedName name="Org_main">Титульный!$F$49:$F$51</definedName>
    <definedName name="Org_otv_lico">Титульный!$F$59:$F$62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Comm">Комментарии!$C$11:$C$12</definedName>
    <definedName name="pDel_List01_1">'Форма 4.1.3'!$C$9:$C$13</definedName>
    <definedName name="pDel_List01_2">'Форма 4.1.3'!$F$9:$F$13</definedName>
    <definedName name="pDel_List02_3">'Форма 4.1.2'!$C$10:$C$15</definedName>
    <definedName name="pDel_List03">'Форма 1.0.2'!$C$12:$C$13</definedName>
    <definedName name="pDel_List05">'Форма 1.0.1'!$E$7:$H$44</definedName>
    <definedName name="pDel_List07">'Сведения об изменении'!$C$11:$C$13</definedName>
    <definedName name="pIns_Comm">Комментарии!$E$12</definedName>
    <definedName name="pIns_List01_1">'Форма 4.1.3'!$E$13</definedName>
    <definedName name="pIns_List01_start">'Форма 4.1.3'!$E$9</definedName>
    <definedName name="pIns_List03">'Форма 1.0.2'!$E$13</definedName>
    <definedName name="pIns_List04">'Форма 4.1.1'!$E$48</definedName>
    <definedName name="pIns_List04_ETO">'Форма 4.1.1'!$E$23</definedName>
    <definedName name="pIns_List07">'Сведения об изменении'!$E$13</definedName>
    <definedName name="ppL0">'Форма 4.1.2'!$F$9</definedName>
    <definedName name="prd2_q">Титульный!$F$29</definedName>
    <definedName name="prim">'Форма 4.1.1'!$G$12:$G$47</definedName>
    <definedName name="prim_dynamic">'Форма 4.1.1'!$G$44:$G$48</definedName>
    <definedName name="PROT_22">P3_PROT_22,P4_PROT_22,P5_PROT_22</definedName>
    <definedName name="QUARTER">TEHSHEET!$F$2:$F$5</definedName>
    <definedName name="REESTR_ORG_RANGE">REESTR_ORG!$A$2:$J$219</definedName>
    <definedName name="REESTR_VED_RANGE">REESTR_VED!$A$2:$B$11</definedName>
    <definedName name="REGION">TEHSHEET!$A$2:$A$87</definedName>
    <definedName name="region_name">Титульный!$F$7</definedName>
    <definedName name="rejim_row">'Форма 4.1.1'!$F$44:$F$47</definedName>
    <definedName name="rez_rab">'Форма 4.1.1'!$E$53</definedName>
    <definedName name="rez_rab_first">'Форма 4.1.1'!$F$44</definedName>
    <definedName name="rez_rab_list">'Форма 4.1.1'!$F$44:$F$48</definedName>
    <definedName name="ruk_dolz">Титульный!$F$50</definedName>
    <definedName name="ruk_f">'Форма 4.1.1'!$F$33</definedName>
    <definedName name="ruk_fio">Титульный!$F$49</definedName>
    <definedName name="ruk_i">'Форма 4.1.1'!$F$34</definedName>
    <definedName name="ruk_o">'Форма 4.1.1'!$F$35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KI_number">TEHSHEET!$I$2:$I$21</definedName>
    <definedName name="strPublication">Титульный!$F$9</definedName>
    <definedName name="sys_id">TEHSHEET!$L$4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ECH_ORG_ID">Титульный!$F$1</definedName>
    <definedName name="tel">'Форма 4.1.1'!$F$38</definedName>
    <definedName name="title_kind_of_CS_on_sheet">TEHSHEET!$AE$1</definedName>
    <definedName name="title_kind_of_VD_on_sheet">TEHSHEET!$AG$1</definedName>
    <definedName name="TSphere">TEHSHEET!$N$3</definedName>
    <definedName name="TSphere_full">TEHSHEET!$N$5</definedName>
    <definedName name="TSphere_trans">TEHSHEET!$N$4</definedName>
    <definedName name="type_org">Титульный!$F$39</definedName>
    <definedName name="unit">Титульный!$F$26</definedName>
    <definedName name="UpdStatus">Инструкция!$AA$1</definedName>
    <definedName name="url">'Форма 4.1.1'!$F$41</definedName>
    <definedName name="ved_col">'Форма 4.1.2'!$F:$F</definedName>
    <definedName name="version">Инструкция!$B$3</definedName>
    <definedName name="year_list">TEHSHEET!$C$2:$C$6</definedName>
    <definedName name="й">P1_SCOPE_16_PRT,P2_SCOPE_16_PRT</definedName>
    <definedName name="мрпоп">P1_SCOPE_16_PRT,P2_SCOPE_16_PRT</definedName>
    <definedName name="р">P5_SCOPE_PER_PRT,P6_SCOPE_PER_PRT,P7_SCOPE_PER_PRT,P8_SCOPE_PER_PRT</definedName>
  </definedNames>
  <calcPr calcId="162913" calcMode="manual"/>
</workbook>
</file>

<file path=xl/calcChain.xml><?xml version="1.0" encoding="utf-8"?>
<calcChain xmlns="http://schemas.openxmlformats.org/spreadsheetml/2006/main">
  <c r="O9" i="546" l="1"/>
  <c r="O18" i="546"/>
  <c r="O27" i="546"/>
  <c r="O36" i="546"/>
  <c r="N8" i="546"/>
  <c r="N17" i="546"/>
  <c r="N26" i="546"/>
  <c r="N35" i="546"/>
  <c r="A86" i="549"/>
  <c r="P39" i="546"/>
  <c r="K38" i="546"/>
  <c r="K36" i="546"/>
  <c r="Z14" i="532"/>
  <c r="A85" i="549"/>
  <c r="P30" i="546"/>
  <c r="K29" i="546"/>
  <c r="K27" i="546"/>
  <c r="A84" i="549"/>
  <c r="P21" i="546"/>
  <c r="K20" i="546"/>
  <c r="K18" i="546"/>
  <c r="A83" i="549"/>
  <c r="P12" i="546"/>
  <c r="K11" i="546"/>
  <c r="K9" i="546"/>
  <c r="A1" i="549"/>
  <c r="A2" i="549"/>
  <c r="A3" i="549"/>
  <c r="A4" i="549"/>
  <c r="A5" i="549"/>
  <c r="A6" i="549"/>
  <c r="A7" i="549"/>
  <c r="A8" i="549"/>
  <c r="A9" i="549"/>
  <c r="A10" i="549"/>
  <c r="A11" i="549"/>
  <c r="A12" i="549"/>
  <c r="A13" i="549"/>
  <c r="A14" i="549"/>
  <c r="A15" i="549"/>
  <c r="A16" i="549"/>
  <c r="A17" i="549"/>
  <c r="A18" i="549"/>
  <c r="A19" i="549"/>
  <c r="A20" i="549"/>
  <c r="A21" i="549"/>
  <c r="A22" i="549"/>
  <c r="A23" i="549"/>
  <c r="A24" i="549"/>
  <c r="A25" i="549"/>
  <c r="A26" i="549"/>
  <c r="A27" i="549"/>
  <c r="A28" i="549"/>
  <c r="A29" i="549"/>
  <c r="A30" i="549"/>
  <c r="A31" i="549"/>
  <c r="A32" i="549"/>
  <c r="A33" i="549"/>
  <c r="A34" i="549"/>
  <c r="A35" i="549"/>
  <c r="A36" i="549"/>
  <c r="A37" i="549"/>
  <c r="A38" i="549"/>
  <c r="A39" i="549"/>
  <c r="A40" i="549"/>
  <c r="A41" i="549"/>
  <c r="A42" i="549"/>
  <c r="A43" i="549"/>
  <c r="A44" i="549"/>
  <c r="A45" i="549"/>
  <c r="A46" i="549"/>
  <c r="A47" i="549"/>
  <c r="A48" i="549"/>
  <c r="A49" i="549"/>
  <c r="A50" i="549"/>
  <c r="A51" i="549"/>
  <c r="A52" i="549"/>
  <c r="A53" i="549"/>
  <c r="A54" i="549"/>
  <c r="A55" i="549"/>
  <c r="A56" i="549"/>
  <c r="A57" i="549"/>
  <c r="A58" i="549"/>
  <c r="A59" i="549"/>
  <c r="A60" i="549"/>
  <c r="A61" i="549"/>
  <c r="A62" i="549"/>
  <c r="A63" i="549"/>
  <c r="A64" i="549"/>
  <c r="A65" i="549"/>
  <c r="A66" i="549"/>
  <c r="A67" i="549"/>
  <c r="A68" i="549"/>
  <c r="A69" i="549"/>
  <c r="A70" i="549"/>
  <c r="A71" i="549"/>
  <c r="A72" i="549"/>
  <c r="A73" i="549"/>
  <c r="A74" i="549"/>
  <c r="A75" i="549"/>
  <c r="A76" i="549"/>
  <c r="A77" i="549"/>
  <c r="A78" i="549"/>
  <c r="A79" i="549"/>
  <c r="A80" i="549"/>
  <c r="A81" i="549"/>
  <c r="A82" i="549"/>
  <c r="R11" i="497"/>
  <c r="Q11" i="497"/>
  <c r="S11" i="497" s="1"/>
  <c r="I38" i="546"/>
  <c r="I37" i="546"/>
  <c r="I39" i="546"/>
  <c r="I35" i="546"/>
  <c r="I40" i="546"/>
  <c r="I36" i="546"/>
  <c r="I31" i="546"/>
  <c r="I29" i="546"/>
  <c r="I27" i="546"/>
  <c r="I28" i="546"/>
  <c r="I30" i="546"/>
  <c r="I26" i="546"/>
  <c r="I22" i="546"/>
  <c r="I20" i="546"/>
  <c r="I21" i="546"/>
  <c r="I17" i="546"/>
  <c r="I18" i="546"/>
  <c r="I19" i="546"/>
  <c r="I13" i="546"/>
  <c r="I11" i="546"/>
  <c r="I9" i="546"/>
  <c r="I10" i="546"/>
  <c r="I12" i="546"/>
  <c r="I8" i="546"/>
  <c r="P11" i="497"/>
  <c r="Z13" i="532" l="1"/>
  <c r="Z12" i="532"/>
  <c r="AA13" i="532"/>
  <c r="AA14" i="532"/>
  <c r="AA12" i="532"/>
  <c r="K86" i="471" l="1"/>
  <c r="B2" i="525"/>
  <c r="B3" i="525"/>
  <c r="D115" i="471" l="1"/>
  <c r="D114" i="471"/>
  <c r="D113" i="471"/>
  <c r="D112" i="471"/>
  <c r="D111" i="471"/>
  <c r="D22" i="534"/>
  <c r="D21" i="534"/>
  <c r="D20" i="534"/>
  <c r="D19" i="534"/>
  <c r="D18" i="534"/>
  <c r="AA65" i="471" l="1"/>
  <c r="Z65" i="471"/>
  <c r="K7" i="546" l="1"/>
  <c r="I90" i="471"/>
  <c r="I88" i="471"/>
  <c r="I86" i="471"/>
  <c r="I87" i="471"/>
  <c r="I85" i="471"/>
  <c r="I89" i="471"/>
  <c r="R9" i="471" l="1"/>
  <c r="C101" i="471" l="1"/>
  <c r="AA11" i="532" l="1"/>
  <c r="Q90" i="471"/>
  <c r="P89" i="471"/>
  <c r="K88" i="471"/>
  <c r="O86" i="471"/>
  <c r="N85" i="471"/>
  <c r="C105" i="471"/>
  <c r="R65" i="471"/>
  <c r="M12" i="547"/>
  <c r="M20" i="471"/>
  <c r="F46" i="437"/>
  <c r="F49" i="437"/>
  <c r="Q9" i="471"/>
  <c r="S9" i="471" s="1"/>
  <c r="B6" i="513"/>
  <c r="K39" i="471"/>
  <c r="K40" i="471"/>
  <c r="K41" i="471"/>
  <c r="K42" i="471"/>
  <c r="K43" i="471"/>
  <c r="K44" i="471"/>
  <c r="K45" i="471"/>
  <c r="K46" i="471"/>
  <c r="K47" i="471"/>
  <c r="K48" i="471"/>
  <c r="K49" i="471"/>
  <c r="K50" i="471"/>
  <c r="F10" i="534"/>
  <c r="F13" i="534"/>
  <c r="F14" i="534"/>
  <c r="Z11" i="532"/>
  <c r="P9" i="471"/>
  <c r="F4" i="437" l="1"/>
</calcChain>
</file>

<file path=xl/comments1.xml><?xml version="1.0" encoding="utf-8"?>
<comments xmlns="http://schemas.openxmlformats.org/spreadsheetml/2006/main">
  <authors>
    <author>Infernus</author>
  </authors>
  <commentList>
    <comment ref="M44" authorId="0" shapeId="0">
      <text>
        <r>
          <rPr>
            <sz val="9"/>
            <color indexed="81"/>
            <rFont val="Tahoma"/>
            <family val="2"/>
            <charset val="204"/>
          </rPr>
          <t>Единицы измерения установленной электрической мощности</t>
        </r>
      </text>
    </comment>
  </commentList>
</comments>
</file>

<file path=xl/sharedStrings.xml><?xml version="1.0" encoding="utf-8"?>
<sst xmlns="http://schemas.openxmlformats.org/spreadsheetml/2006/main" count="3310" uniqueCount="1587">
  <si>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</si>
  <si>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</si>
  <si>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</si>
  <si>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</si>
  <si>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</si>
  <si>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</si>
  <si>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</si>
  <si>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</si>
  <si>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</si>
  <si>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</si>
  <si>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</si>
  <si>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</si>
  <si>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</si>
  <si>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</si>
  <si>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</si>
  <si>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Инструкция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</si>
  <si>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</si>
  <si>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</si>
  <si>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</si>
  <si>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</si>
  <si>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</si>
  <si>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</si>
  <si>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</si>
  <si>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</si>
  <si>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</si>
  <si>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logical</t>
  </si>
  <si>
    <t>да</t>
  </si>
  <si>
    <t>нет</t>
  </si>
  <si>
    <t>year_list</t>
  </si>
  <si>
    <t>Республика Татарстан</t>
  </si>
  <si>
    <t>Ссылка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</si>
  <si>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</si>
  <si>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</si>
  <si>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</si>
  <si>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</si>
  <si>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</si>
  <si>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</si>
  <si>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</si>
  <si>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</si>
  <si>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</si>
  <si>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</si>
  <si>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</si>
  <si>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</si>
  <si>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</si>
  <si>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</si>
  <si>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</si>
  <si>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</si>
  <si>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</si>
  <si>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</si>
  <si>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</si>
  <si>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</si>
  <si>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</si>
  <si>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</si>
  <si>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</si>
  <si>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</si>
  <si>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</si>
  <si>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</si>
  <si>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</si>
  <si>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</si>
  <si>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</si>
  <si>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</si>
  <si>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</si>
  <si>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</si>
  <si>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</si>
  <si>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</si>
  <si>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</si>
  <si>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</si>
  <si>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</si>
  <si>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</si>
  <si>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</si>
  <si>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</si>
  <si>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</si>
  <si>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</si>
  <si>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</si>
  <si>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</si>
  <si>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</si>
  <si>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</si>
  <si>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</si>
  <si>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</si>
  <si>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</si>
  <si>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</si>
  <si>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</si>
  <si>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</si>
  <si>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</si>
  <si>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</si>
  <si>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</si>
  <si>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</si>
  <si>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</si>
  <si>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</si>
  <si>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</si>
  <si>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</si>
  <si>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</si>
  <si>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</si>
  <si>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</si>
  <si>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</si>
  <si>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</si>
  <si>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</si>
  <si>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</si>
  <si>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</si>
  <si>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</si>
  <si>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</si>
  <si>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</si>
  <si>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</si>
  <si>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</si>
  <si>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</si>
  <si>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</si>
  <si>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</si>
  <si>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</si>
  <si>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</si>
  <si>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</si>
  <si>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</si>
  <si>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et_Comm</t>
  </si>
  <si>
    <t>Комментарий</t>
  </si>
  <si>
    <t>Добавить</t>
  </si>
  <si>
    <t>Ссылки на публикации</t>
  </si>
  <si>
    <t>7</t>
  </si>
  <si>
    <t>8</t>
  </si>
  <si>
    <t>et_List03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</si>
  <si>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</si>
  <si>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</si>
  <si>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</si>
  <si>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</si>
  <si>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</si>
  <si>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</si>
  <si>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</si>
  <si>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</si>
  <si>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</si>
  <si>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</si>
  <si>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</si>
  <si>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</si>
  <si>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</si>
  <si>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</si>
  <si>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</si>
  <si>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</si>
  <si>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</si>
  <si>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</si>
  <si>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</si>
  <si>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</si>
  <si>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специальный (упрощенная система налогообложения, система налогообложения для сельскохозяйственных товаропроизводителей)</t>
  </si>
  <si>
    <t>НДС
/kind_of_NDS/</t>
  </si>
  <si>
    <t>Муниципальный район</t>
  </si>
  <si>
    <t>ОКТМО</t>
  </si>
  <si>
    <t>Муниципальное образование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</si>
  <si>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</si>
  <si>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</si>
  <si>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</si>
  <si>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</si>
  <si>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</si>
  <si>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</si>
  <si>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</si>
  <si>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</si>
  <si>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</si>
  <si>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</si>
  <si>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</si>
  <si>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</si>
  <si>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et_List01_1</t>
  </si>
  <si>
    <t>Добавить МО</t>
  </si>
  <si>
    <t>МР</t>
  </si>
  <si>
    <t>МО</t>
  </si>
  <si>
    <t>Добавить МР</t>
  </si>
  <si>
    <t>Шаблон заполняется раздельно по каждому виду тарифа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</si>
  <si>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"Ссылки на публикации"!
Опубликование перечисленных в шаблоне показателей на сайте организации в сети Интернет и в печатных изданиях не обязательно, если  данный шаблон предоставлен по системе ЕИАС (региональный сегмент).</t>
  </si>
  <si>
    <t>Номер СЦХВ(СЦВО)
/SKI_number/</t>
  </si>
  <si>
    <t>версия шаблона
 (DocProp_Version)</t>
  </si>
  <si>
    <t>код шаблона
(DocProp_TemplateCode)</t>
  </si>
  <si>
    <t>сфера
(TSphere)</t>
  </si>
  <si>
    <t>сфера(латиница)
(TSphere_trans)</t>
  </si>
  <si>
    <t>сфера расширено
(TSphere_full)</t>
  </si>
  <si>
    <t>Квартал
(QUARTER)</t>
  </si>
  <si>
    <t>I квартал</t>
  </si>
  <si>
    <t>II квартал</t>
  </si>
  <si>
    <t>III квартал</t>
  </si>
  <si>
    <t>IV квартал</t>
  </si>
  <si>
    <t>Задайте период регулирования, выбрав квартал и год из соответствующих списков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</si>
  <si>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</si>
  <si>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</si>
  <si>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</si>
  <si>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</si>
  <si>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</si>
  <si>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</si>
  <si>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</si>
  <si>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</si>
  <si>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</si>
  <si>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 xml:space="preserve"> - не обязательные для заполнения</t>
  </si>
  <si>
    <t>et_List01_2</t>
  </si>
  <si>
    <t>et_List04_1</t>
  </si>
  <si>
    <t>et_List04_2</t>
  </si>
  <si>
    <t>et_List04_3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</si>
  <si>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тарифов (на официальном сайте органа местного самоуправления поселения или городского округа в случае передачи законом субъекта Российской Федерации полномочий по утверждению тарифов в сфере водоснабжения и водоотведения органам местного самоуправления) предусмотрено пунктом 3 (а) постановления Правительства №6 от 17.01.2013</t>
  </si>
  <si>
    <t>Лог обновления</t>
  </si>
  <si>
    <t>Проверка</t>
  </si>
  <si>
    <t>AllSheetsInThisWorkbook</t>
  </si>
  <si>
    <t>TEHSHEET</t>
  </si>
  <si>
    <t>et_union_hor</t>
  </si>
  <si>
    <t>et_union_vert</t>
  </si>
  <si>
    <t>modInfo</t>
  </si>
  <si>
    <t>modReestr</t>
  </si>
  <si>
    <t>modfrmReestr</t>
  </si>
  <si>
    <t>modUpdTemplMain</t>
  </si>
  <si>
    <t>REESTR_ORG</t>
  </si>
  <si>
    <t>modClassifierValidate</t>
  </si>
  <si>
    <t>modProv</t>
  </si>
  <si>
    <t>modHyp</t>
  </si>
  <si>
    <t>modList00</t>
  </si>
  <si>
    <t>modList01</t>
  </si>
  <si>
    <t>modList02</t>
  </si>
  <si>
    <t>modList03</t>
  </si>
  <si>
    <t>modList04</t>
  </si>
  <si>
    <t>modfrmDateChoose</t>
  </si>
  <si>
    <t>modComm</t>
  </si>
  <si>
    <t>modThisWorkbook</t>
  </si>
  <si>
    <t>REESTR_MO</t>
  </si>
  <si>
    <t>modfrmReestrMR</t>
  </si>
  <si>
    <t>modfrmRegion</t>
  </si>
  <si>
    <t>modfrmCheckUpdates</t>
  </si>
  <si>
    <t>Кратко охарактеризуйте тариф, в отношении которого заполняете шаблон</t>
  </si>
  <si>
    <t>Централизованная система холодного водоснабжения - комплекс технологически связанных между собой инженерных сооружений, предназначенных для водоподготовки, транспортировки и подачи питьевой и (или) технической воды абонентам (Федеральный закон от 07.12.2011 N 416-ФЗ "О водоснабжении и водоотведении", ст.2, п. 29)</t>
  </si>
  <si>
    <t>Список ЦСХВС</t>
  </si>
  <si>
    <t>=ЕСЛИ(region_name="Ханты-Мансийский автономный округ";"Принадлежность к соответствующей централизованной системе "&amp;TSphere_full;"Кратко охарактеризуйте тариф, в отношении которого заполняете шаблон")</t>
  </si>
  <si>
    <t>горячего водоснабжения</t>
  </si>
  <si>
    <t>ТС</t>
  </si>
  <si>
    <t>WARM</t>
  </si>
  <si>
    <t>JKH.OPEN.INFO.ORG.WARM</t>
  </si>
  <si>
    <t>0.1</t>
  </si>
  <si>
    <r>
      <rPr>
        <b/>
        <sz val="9"/>
        <rFont val="Tahoma"/>
        <family val="2"/>
        <charset val="204"/>
      </rPr>
      <t>Тип отчета</t>
    </r>
    <r>
      <rPr>
        <sz val="9"/>
        <rFont val="Tahoma"/>
        <family val="2"/>
        <charset val="204"/>
      </rPr>
      <t xml:space="preserve">
data_type</t>
    </r>
  </si>
  <si>
    <t>Дата внесения изменений в информацию, подлежащую раскрытию</t>
  </si>
  <si>
    <t>et_List02</t>
  </si>
  <si>
    <t>Описание системы теплоснабжения</t>
  </si>
  <si>
    <t>Добавить вид тарифа</t>
  </si>
  <si>
    <t>Добавить описание</t>
  </si>
  <si>
    <t>Передача+Сбыт</t>
  </si>
  <si>
    <t>Передача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</si>
  <si>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</si>
  <si>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</si>
  <si>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</si>
  <si>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</si>
  <si>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</si>
  <si>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Вид деятельности, на которую установлен тариф /kind_of_activity_WARM/</t>
  </si>
  <si>
    <t>виды тарифа
/kind_group_rates/</t>
  </si>
  <si>
    <t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t>
  </si>
  <si>
    <t>тариф на тепловую энергию (мощность), поставляемую другим теплоснабжающим организациям теплоснабжающими организациями</t>
  </si>
  <si>
    <t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t>
  </si>
  <si>
    <t>тариф на теплоноситель, поставляемый теплоснабжающими организациями потребителям, другим теплоснабжающим организациям</t>
  </si>
  <si>
    <t>тариф на услуги по передаче тепловой энергии, теплоносителя</t>
  </si>
  <si>
    <t>тариф на горячую воду в открытых системах теплоснабжения (горячего водоснабжения)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</si>
  <si>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</si>
  <si>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подключение к системе теплоснабжения</t>
  </si>
  <si>
    <t>тариф на тепловую энергию (мощность), отпускаемую от источника (источников) тепловой энергии</t>
  </si>
  <si>
    <t>тариф на тепловую энергию (мощность), поставляемую теплоснабжающим (теплосетевым) организациям с целью компенсации потерь тепловой энергии</t>
  </si>
  <si>
    <t>Наименование</t>
  </si>
  <si>
    <t>Сведения</t>
  </si>
  <si>
    <t>Адрес электронной почты регулируемой организации</t>
  </si>
  <si>
    <t xml:space="preserve">установленная тепловая мощность, Гкал/ч </t>
  </si>
  <si>
    <t>количество котельных, шт. *</t>
  </si>
  <si>
    <t>9.1</t>
  </si>
  <si>
    <t>в сфере ТЭ</t>
  </si>
  <si>
    <t>9.2</t>
  </si>
  <si>
    <t>в сфере ВС/ВО</t>
  </si>
  <si>
    <t>9.3</t>
  </si>
  <si>
    <t>в сфере ТБО</t>
  </si>
  <si>
    <t>9.4</t>
  </si>
  <si>
    <t>в сфере ЭЭ</t>
  </si>
  <si>
    <t>Ответственный за предоставление информации по системе ЕИАС</t>
  </si>
  <si>
    <t>L12.1</t>
  </si>
  <si>
    <t>Ответственный.ФИО</t>
  </si>
  <si>
    <t>Фамилия, имя, отчество:</t>
  </si>
  <si>
    <t>L12.2</t>
  </si>
  <si>
    <t>Ответственный.Должность</t>
  </si>
  <si>
    <t>Должность:</t>
  </si>
  <si>
    <t>L12.3</t>
  </si>
  <si>
    <t>Ответственный.Телефон</t>
  </si>
  <si>
    <t>Контактный телефон:</t>
  </si>
  <si>
    <t>L12.4</t>
  </si>
  <si>
    <t>Ответственный. E-Mail</t>
  </si>
  <si>
    <t>e-mail:</t>
  </si>
  <si>
    <t>add_List01_1</t>
  </si>
  <si>
    <t>4.7</t>
  </si>
  <si>
    <t>количество теплоэлектростанций, шт.</t>
  </si>
  <si>
    <t>установленная электрическая мощность</t>
  </si>
  <si>
    <t>единицы измерения</t>
  </si>
  <si>
    <t>количество тепловых станций, шт.</t>
  </si>
  <si>
    <t>установленная тепловая мощность, Гкал/ч</t>
  </si>
  <si>
    <t>количество центральных тепловых пунктов, шт.</t>
  </si>
  <si>
    <t>протяженность разводящих сетей (в однотрубном исчислении), км</t>
  </si>
  <si>
    <t>протяженность магистральных сетей (в однотрубном исчислении), км</t>
  </si>
  <si>
    <t>Добавить систему теплоснобжения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</si>
  <si>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</si>
  <si>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</si>
  <si>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</si>
  <si>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</si>
  <si>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</si>
  <si>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</si>
  <si>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</si>
  <si>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</si>
  <si>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</si>
  <si>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</si>
  <si>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</si>
  <si>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</si>
  <si>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</si>
  <si>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</si>
  <si>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</si>
  <si>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</si>
  <si>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</si>
  <si>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</si>
  <si>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</si>
  <si>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</si>
  <si>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</si>
  <si>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</si>
  <si>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</si>
  <si>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</si>
  <si>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</si>
  <si>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</si>
  <si>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</si>
  <si>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</si>
  <si>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</si>
  <si>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</si>
  <si>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</si>
  <si>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</si>
  <si>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</si>
  <si>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</si>
  <si>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</si>
  <si>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</si>
  <si>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</si>
  <si>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</si>
  <si>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</si>
  <si>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</si>
  <si>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</si>
  <si>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</si>
  <si>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</si>
  <si>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</si>
  <si>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</si>
  <si>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</si>
  <si>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</si>
  <si>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</si>
  <si>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</si>
  <si>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</si>
  <si>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</si>
  <si>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list_ed</t>
  </si>
  <si>
    <t>кВтч</t>
  </si>
  <si>
    <t>МВт</t>
  </si>
  <si>
    <t>list_url</t>
  </si>
  <si>
    <t>list_email</t>
  </si>
  <si>
    <t>ссылка на сайт</t>
  </si>
  <si>
    <t>адрес электронной почты</t>
  </si>
  <si>
    <t>отсутствует</t>
  </si>
  <si>
    <t>Номер</t>
  </si>
  <si>
    <t>Официальное печатное издание</t>
  </si>
  <si>
    <t>modfrmRezimChoose</t>
  </si>
  <si>
    <t>et_List05</t>
  </si>
  <si>
    <t>Сведения об изменении</t>
  </si>
  <si>
    <t>Режим налогообложения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</si>
  <si>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</si>
  <si>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</si>
  <si>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</si>
  <si>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</si>
  <si>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</si>
  <si>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</si>
  <si>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</si>
  <si>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</si>
  <si>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Без дифференциации</t>
  </si>
  <si>
    <t>Вид тарифа
/list_of_tariff/</t>
  </si>
  <si>
    <t>mr_id</t>
  </si>
  <si>
    <t>Фамилия, имя и отчество руководителя регулируемой организации</t>
  </si>
  <si>
    <t>sys_id</t>
  </si>
  <si>
    <t>MR_LIST</t>
  </si>
  <si>
    <t>modfrmReestrObj</t>
  </si>
  <si>
    <t>Добавить режим работы</t>
  </si>
  <si>
    <t>et_List04_0</t>
  </si>
  <si>
    <t>Фамилия, имя, отчество руководителя</t>
  </si>
  <si>
    <t>ID_TARIFF_NAME</t>
  </si>
  <si>
    <t>VED_NAME</t>
  </si>
  <si>
    <t>Фирменное наименование юридического лица (согласно уставу регулируемой организации)</t>
  </si>
  <si>
    <t>Официальный сайт регулируемой организации в сети «Интернет»</t>
  </si>
  <si>
    <t>REESTR_VT</t>
  </si>
  <si>
    <t>REESTR_VED</t>
  </si>
  <si>
    <t>Вид регулируемой деятельности</t>
  </si>
  <si>
    <t/>
  </si>
  <si>
    <t>DATA_URL</t>
  </si>
  <si>
    <t>https://tariff.eias.ru/procwsxls/</t>
  </si>
  <si>
    <t>LINK_RANGE</t>
  </si>
  <si>
    <t>ID</t>
  </si>
  <si>
    <t>LINK_NAME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</si>
  <si>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</t>
  </si>
  <si>
    <t>Информация</t>
  </si>
  <si>
    <t>Параметры формы</t>
  </si>
  <si>
    <t>Наименование параметра</t>
  </si>
  <si>
    <t>Описание параметров формы</t>
  </si>
  <si>
    <t>Указывается наименование субъекта Российской Федерации</t>
  </si>
  <si>
    <t>Данные о регулируемой организации</t>
  </si>
  <si>
    <t>x</t>
  </si>
  <si>
    <t>2.1</t>
  </si>
  <si>
    <t>2.2</t>
  </si>
  <si>
    <t>2.3</t>
  </si>
  <si>
    <t>2.4</t>
  </si>
  <si>
    <t>2.5</t>
  </si>
  <si>
    <t>фирменное наименование юридического лица</t>
  </si>
  <si>
    <t>код причины постановки на учет (КПП)</t>
  </si>
  <si>
    <t>идентификационный номер налогоплательщика (ИНН)</t>
  </si>
  <si>
    <t>основной государственный регистрационный номер (ОГРН)</t>
  </si>
  <si>
    <t>дата присвоения ОГРН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</si>
  <si>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</si>
  <si>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</si>
  <si>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3.1</t>
  </si>
  <si>
    <t>фамилия, имя и отчество должностного лица</t>
  </si>
  <si>
    <t>фамилия должностного лица</t>
  </si>
  <si>
    <t>имя должностного лица</t>
  </si>
  <si>
    <t>отчество должностного лица</t>
  </si>
  <si>
    <t>должность</t>
  </si>
  <si>
    <t>контактный телефон</t>
  </si>
  <si>
    <t>3.2</t>
  </si>
  <si>
    <t>3.3</t>
  </si>
  <si>
    <t>3.4</t>
  </si>
  <si>
    <t>3.1.1</t>
  </si>
  <si>
    <t>3.1.2</t>
  </si>
  <si>
    <t>3.1.3</t>
  </si>
  <si>
    <t>фамилия руководителя</t>
  </si>
  <si>
    <t>имя руководителя</t>
  </si>
  <si>
    <t>отчество руководителя</t>
  </si>
  <si>
    <t>4.1</t>
  </si>
  <si>
    <t>4.2</t>
  </si>
  <si>
    <t>4.3</t>
  </si>
  <si>
    <t>Почтовый адрес органов управления регулируемой организации</t>
  </si>
  <si>
    <t>7.1</t>
  </si>
  <si>
    <t>Режим работы</t>
  </si>
  <si>
    <t>режим работы абонентских отделов</t>
  </si>
  <si>
    <t>режим работы сбытовых подразделений</t>
  </si>
  <si>
    <t>режим работы диспетчерских служб</t>
  </si>
  <si>
    <t>10.1</t>
  </si>
  <si>
    <t>Дата присвоения ОГРН указывается в виде «ДД.ММ.ГГГГ».</t>
  </si>
  <si>
    <t>Указывается имя руководителя регулируемой организации в соответствии с паспортными данными физического лица.</t>
  </si>
  <si>
    <t>Указывается фамилия руководителя регулируемой организации в соответствии с паспортными данными физического лица.</t>
  </si>
  <si>
    <t>Указывается основной государственный регистрационный номер юридического лица.</t>
  </si>
  <si>
    <t>Указывается код причины постановки на учет (при наличии).</t>
  </si>
  <si>
    <t>Указывается идентификационный номер налогоплательщика.</t>
  </si>
  <si>
    <t>Фирменное наименование юридического лица указывается согласно уставу регулируемой организации.</t>
  </si>
  <si>
    <t>Указывается наименование субъекта Российской Федерации.</t>
  </si>
  <si>
    <t>Контактные телефоны регулируемой организации</t>
  </si>
  <si>
    <t>Указывается адрес официального сайта регулируемой организации в сети «Интернет». В случае отсутствия официального сайта регулируемой организации в сети «Интернет» указывается «Отсутствует».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</si>
  <si>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</si>
  <si>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</si>
  <si>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</si>
  <si>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Добавить контактный телефон</t>
  </si>
  <si>
    <t>В случае отсутствия доступа к сети «Интернет» на территории выбранного муниципального образования в колонке «Отсутствует доступ к сети «Интернет»» указывается «Да». 
В колонке «Ссылка на документ» указывается материал в виде ссылки на документ, подтверждающий отсутствие сети «Интернет» на территории выбранного муниципального образования, предварительно загруженный в хранилище данных ФГИС ЕИАС.
В случае отсутствия доступа к сети «Интернет» на территории нескольких муниципальных районов (муниципальных образований) информация по каждому из них указывается в отдельной строке.</t>
  </si>
  <si>
    <t>Отсутствует доступ к сети «Интернет»</t>
  </si>
  <si>
    <t>Ссылка на документ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</si>
  <si>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</si>
  <si>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</si>
  <si>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</si>
  <si>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</si>
  <si>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</si>
  <si>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</si>
  <si>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</si>
  <si>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</si>
  <si>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</si>
  <si>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Добавить территорию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</si>
  <si>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по данной форме публикуется при раскрытии информации по каждой из форм.</t>
    </r>
  </si>
  <si>
    <t>Форма публикации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</si>
  <si>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</si>
  <si>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</si>
  <si>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Добавить строку</t>
  </si>
  <si>
    <t>Сведения об изменениях в первоначально опубликованной информации*</t>
  </si>
  <si>
    <t>Почтовый адрес регулируемой организации</t>
  </si>
  <si>
    <t>Отсутствует Интернет в границах территории МО, где организация осуществляет регулируемые виды деятельности</t>
  </si>
  <si>
    <t>Дата предоставления информации</t>
  </si>
  <si>
    <t>Тип отчета</t>
  </si>
  <si>
    <t>первичное раскрытие информации</t>
  </si>
  <si>
    <t>Наименование организации</t>
  </si>
  <si>
    <t>Добавить централизованную систему</t>
  </si>
  <si>
    <t>modCheckCyan</t>
  </si>
  <si>
    <t>Форма 1.0.1</t>
  </si>
  <si>
    <t>Форма 1.0.2</t>
  </si>
  <si>
    <t>modServiceModule</t>
  </si>
  <si>
    <t>REESTR_MO_FILTER</t>
  </si>
  <si>
    <t>modList07</t>
  </si>
  <si>
    <t>et_List07</t>
  </si>
  <si>
    <t>* Лист заполняется в случае, если на Титульном листе в поле "Тип отчета" выбрано значение «корректировка раскрытой ранее информации».</t>
  </si>
  <si>
    <t>et_List05(_1,_2,_3,_4)</t>
  </si>
  <si>
    <t>режим работы регулируемой организации</t>
  </si>
  <si>
    <t>10.2</t>
  </si>
  <si>
    <t>10.3</t>
  </si>
  <si>
    <t>10.4</t>
  </si>
  <si>
    <t>Указывается наименование вида регулируемой деятельности.</t>
  </si>
  <si>
    <t>Перечень форм
(kind_of_forms)</t>
  </si>
  <si>
    <t>Основные параметры раскрываемой информации</t>
  </si>
  <si>
    <t>Общая информация об объектах холодного водоснабжения регулируемой организации</t>
  </si>
  <si>
    <t>Информация об отсутствии сети «Интернет»</t>
  </si>
  <si>
    <t>флаг используемости ЦС</t>
  </si>
  <si>
    <t>флаг используемости ВД</t>
  </si>
  <si>
    <t>копия цс</t>
  </si>
  <si>
    <t>копия вд</t>
  </si>
  <si>
    <t>копия мр</t>
  </si>
  <si>
    <t>копия мо</t>
  </si>
  <si>
    <t>ВД с листа Форма 2.1.2
(kind_of_VD_on_sheet)</t>
  </si>
  <si>
    <t>список ЦС с листа Форма 2.1.2
(kind_of_CS_on_sheet)</t>
  </si>
  <si>
    <t>et_List05_withDIff</t>
  </si>
  <si>
    <t>et_List05_withOutDIff</t>
  </si>
  <si>
    <t>флаг пункта</t>
  </si>
  <si>
    <t>cs</t>
  </si>
  <si>
    <t>vd</t>
  </si>
  <si>
    <t>mr</t>
  </si>
  <si>
    <t>mo</t>
  </si>
  <si>
    <t>список ЦС с листа Форма 1.0.1 с учетом использованных из общего списка
(kind_of_CS_on_sheet_filter)</t>
  </si>
  <si>
    <t>ВД с листа Форма 1.0.1 с учетом использованных из общего списка
(kind_of_VD_on_sheet_filter)</t>
  </si>
  <si>
    <t>0</t>
  </si>
  <si>
    <t>копия октмо</t>
  </si>
  <si>
    <t>Дата последнего обновления реестра МР/МО:_x000D_
25.09.2018 14:23:28</t>
  </si>
  <si>
    <t>Обратиться за помощью в службу технической поддержки</t>
  </si>
  <si>
    <t>Инструкция по загрузке сопроводительных материалов</t>
  </si>
  <si>
    <t>Инструкция по работе с отчетной формой</t>
  </si>
  <si>
    <t xml:space="preserve"> - с выбором значений по двойному клику</t>
  </si>
  <si>
    <t>modList05</t>
  </si>
  <si>
    <t>modHTTP</t>
  </si>
  <si>
    <t>Ответственный за заполнение формы</t>
  </si>
  <si>
    <t>Фамилия, имя, отчество</t>
  </si>
  <si>
    <t>Должность</t>
  </si>
  <si>
    <t>Контактный телефон</t>
  </si>
  <si>
    <t>E-mail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</si>
  <si>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</si>
  <si>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г.Севастополь</t>
  </si>
  <si>
    <t>Республика Крым</t>
  </si>
  <si>
    <t>4189678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</si>
  <si>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</si>
  <si>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</si>
  <si>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</si>
  <si>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Субъект Российской Федерации</t>
  </si>
  <si>
    <t>Данные должностного лица, ответственного за размещение данных</t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</si>
  <si>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</si>
  <si>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</si>
  <si>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</si>
  <si>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</si>
  <si>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Адрес местонахождения органов управления регулируемой организации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</si>
  <si>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
Данные указываются согласно наименованиям адресных объектов в ФИАС.</t>
  </si>
  <si>
    <t>Указывается номер контактного телефона регулируемой организации.
В случае наличия нескольких номеров телефонов, информация по каждому из них указывается в отдельной строке.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</si>
  <si>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</si>
  <si>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</si>
  <si>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</si>
  <si>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1</t>
    </r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</si>
  <si>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</si>
  <si>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Общая информация о регулируемой организации (ТС)</t>
  </si>
  <si>
    <t>Форма 4.1.1</t>
  </si>
  <si>
    <t>Форма 4.1.2</t>
  </si>
  <si>
    <t>Форма 4.1.3</t>
  </si>
  <si>
    <t>Общая информация об организации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</si>
  <si>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 В случае если регулируемая организация, а также единая теплоснабжающая организация,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теплоснабжения, информация о которых подлежит раскрытию в соответствии со Стандартами раскрытия информации теплоснабжающими организациями, теплосетевыми организациями и органами регулирования, утвержденными постановлением Правительства Российской Федерации от 05.07.2013 № 570 «О стандартах раскрытия информации теплоснабжающими организациями, теплосетевыми организациями и органами регулирования» (Собрание законодательства Российской Федерации, 2013, № 28, ст. 3835; 2016, № 36, ст. 5421; 2017, № 37, ст. 5521; 2018, № 15 (Часть V), ст. 2156; № 30, ст. 4726), информация по каждому виду деятельности раскрывается отдельно.
В случае если регулируемыми организациями, а также едиными теплоснабжающими организациями,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
</t>
    </r>
  </si>
  <si>
    <t>сведения о присвоении статуса единой теплоснабжающей организации</t>
  </si>
  <si>
    <t>наименование органа, присвоившего статус единой теплоснабжающей организации</t>
  </si>
  <si>
    <t>дата присвоения</t>
  </si>
  <si>
    <t>Дата присвоения статуса единой теплоснабжающей организации указывается в виде «ДД.ММ.ГГГГ».</t>
  </si>
  <si>
    <t>номер решения</t>
  </si>
  <si>
    <t>границы зоны (зон) деятельности</t>
  </si>
  <si>
    <t>Указывается описание зоны (зон) деятельности единой теплоснабжающей организации.</t>
  </si>
  <si>
    <t>Форма 4.1.2 Общая информация об объектах теплоснабжения организации</t>
  </si>
  <si>
    <r>
      <t>Форма 4.1.1 Общая информация об организации</t>
    </r>
    <r>
      <rPr>
        <vertAlign val="superscript"/>
        <sz val="10"/>
        <rFont val="Tahoma"/>
        <family val="2"/>
        <charset val="204"/>
      </rPr>
      <t>1</t>
    </r>
  </si>
  <si>
    <t>Наименование системы теплоснабжения</t>
  </si>
  <si>
    <t>Протяженность магистральных сетей (в однотрубном исчислении), км.</t>
  </si>
  <si>
    <t>Протяженность разводящих сетей (в однотрубном исчислении), км.</t>
  </si>
  <si>
    <t>Количество теплоэлектростанций, шт.</t>
  </si>
  <si>
    <t>Теплоэлектростанции</t>
  </si>
  <si>
    <t>Установленная электрическая мощность</t>
  </si>
  <si>
    <t>Единицы изменения</t>
  </si>
  <si>
    <t>Установленная тепловая мощность, Гкал/ч</t>
  </si>
  <si>
    <t>Тепловые станции</t>
  </si>
  <si>
    <t>Котельные</t>
  </si>
  <si>
    <t>Количество котельных, шт.</t>
  </si>
  <si>
    <t>Количество центральных тепловых пунктов, шт.</t>
  </si>
  <si>
    <t>кВт*ч</t>
  </si>
  <si>
    <t>Единица измерения
/kind_of_unit/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</si>
  <si>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Указывается информация по муниципальным районам и муниципальным образованиям, на территории которых регулируемая организация осуществляет регулируемый вид деятельности в сфере теплоснабжения.</t>
    </r>
  </si>
  <si>
    <r>
      <t>Форма 4.1.3 Информация об отсутствии сети «Интернет»</t>
    </r>
    <r>
      <rPr>
        <vertAlign val="superscript"/>
        <sz val="10"/>
        <rFont val="Tahoma"/>
        <family val="2"/>
        <charset val="204"/>
      </rPr>
      <t>1</t>
    </r>
  </si>
  <si>
    <t>Тип теплоснабжающей организации</t>
  </si>
  <si>
    <t>Регулируемая организация</t>
  </si>
  <si>
    <t>Единая теплоснабжающая организация</t>
  </si>
  <si>
    <t>Теплоснабжающая организация в ценовой зоне теплоснабжения</t>
  </si>
  <si>
    <t>Теплосетевая организация в ценовой зоне теплоснабжения</t>
  </si>
  <si>
    <r>
      <rPr>
        <b/>
        <sz val="9"/>
        <rFont val="Tahoma"/>
        <family val="2"/>
        <charset val="204"/>
      </rPr>
      <t>Тип организации</t>
    </r>
    <r>
      <rPr>
        <sz val="9"/>
        <rFont val="Tahoma"/>
        <family val="2"/>
        <charset val="204"/>
      </rPr>
      <t xml:space="preserve">
kind_of_org_type</t>
    </r>
  </si>
  <si>
    <t>изменения в раскрытой ранее информации</t>
  </si>
  <si>
    <t>Информация в строках 2.7.x.1 – 2.7.x.4 указывается только едиными теплоснабжающими организациями.</t>
  </si>
  <si>
    <t>Дифференциация информации по централизованным системам теплоснабжения</t>
  </si>
  <si>
    <t>Количество тепловых станций, шт.</t>
  </si>
  <si>
    <t>Проверка доступных обновлений...</t>
  </si>
  <si>
    <t>Доступно обновление до версии 1.1.1</t>
  </si>
  <si>
    <t>Описание изменений: Версия 1.1
1. Корректировка ограничений значений протяженности сетей на листе 'Форма 4.1.2'</t>
  </si>
  <si>
    <t>Размер файла обновления: 283648 байт</t>
  </si>
  <si>
    <t>Подготовка к обновлению...</t>
  </si>
  <si>
    <t>Сохранение файла резервной копии: C:\Users\admin\Desktop\1.BKP.xlsb</t>
  </si>
  <si>
    <t>Резервная копия создана: C:\Users\admin\Desktop\1.BKP.xlsb</t>
  </si>
  <si>
    <t>Создание книги для установки обновлений...</t>
  </si>
  <si>
    <t>Файл обновления загружен: C:\Users\admin\Desktop\UPDATE.FAS.JKH.OPEN.INFO.ORG.WARM.TO.1.1.1.66.xls</t>
  </si>
  <si>
    <t>Значения протяженности сетей, показателей в блоках «Теплоэлектростанции», «Тепловые станции», «Котельные» (за исключением колонки «Единицы измерения»), количества центральных тепловых пунктов указываются в виде неотрицательных чисел.
В случае отсутствия тепловых сетей, теплоэлектростанций, тепловых станций, котельных, центральных тепловых пунктов в соответствующей колонке указывается значение 0.
В колонке «Единицы изменения» в блоке «Теплоэлектростанции» выбирается одно из значений: кВт*ч или МВт.
В случае оказания услуг в нескольких системах теплоснабжения информация по каждой из них указывается в отдельной строке.</t>
  </si>
  <si>
    <t>Обновление завершилось удачно! Шаблон FAS.JKH.OPEN.INFO.ORG.WARM(v1.1).xlsb сохранен под именем 'FAS.JKH.OPEN.INFO.ORG.WARM(v1.1.1).xlsb'</t>
  </si>
  <si>
    <t>03.11.2021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</si>
  <si>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</si>
  <si>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</si>
  <si>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</si>
  <si>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</si>
  <si>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</si>
  <si>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</si>
  <si>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</si>
  <si>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</si>
  <si>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2614</t>
  </si>
  <si>
    <t>26641633</t>
  </si>
  <si>
    <t>АО "АТЭК"</t>
  </si>
  <si>
    <t>7826135558</t>
  </si>
  <si>
    <t>780501001</t>
  </si>
  <si>
    <t>26422350</t>
  </si>
  <si>
    <t>АО "Аккумуляторная компания "Ригель"</t>
  </si>
  <si>
    <t>7813054118</t>
  </si>
  <si>
    <t>781301001</t>
  </si>
  <si>
    <t>26420583</t>
  </si>
  <si>
    <t>АО "Аэропорт "Пулково"</t>
  </si>
  <si>
    <t>7810091320</t>
  </si>
  <si>
    <t>783450001</t>
  </si>
  <si>
    <t>26422149</t>
  </si>
  <si>
    <t>АО "БЦ "АКВИЛОН"</t>
  </si>
  <si>
    <t>7802067080</t>
  </si>
  <si>
    <t>780201001</t>
  </si>
  <si>
    <t>31203865</t>
  </si>
  <si>
    <t>АО "Балтийский завод"</t>
  </si>
  <si>
    <t>7830001910</t>
  </si>
  <si>
    <t>780101001</t>
  </si>
  <si>
    <t>28155116</t>
  </si>
  <si>
    <t>АО "ВНИИРА"</t>
  </si>
  <si>
    <t>7801236681</t>
  </si>
  <si>
    <t>28266590</t>
  </si>
  <si>
    <t>АО "Василеостровская Фабрика"</t>
  </si>
  <si>
    <t>7825115990</t>
  </si>
  <si>
    <t>26847594</t>
  </si>
  <si>
    <t>АО "Водтрансприбор"</t>
  </si>
  <si>
    <t>7814010307</t>
  </si>
  <si>
    <t>781401001</t>
  </si>
  <si>
    <t>26361120</t>
  </si>
  <si>
    <t>АО "ГСР ТЭЦ"</t>
  </si>
  <si>
    <t>7817312063</t>
  </si>
  <si>
    <t>781701001</t>
  </si>
  <si>
    <t>26560525</t>
  </si>
  <si>
    <t>АО "ГУ ЖКХ"</t>
  </si>
  <si>
    <t>5116000922</t>
  </si>
  <si>
    <t>511601001</t>
  </si>
  <si>
    <t>13-05-2009 00:00:00</t>
  </si>
  <si>
    <t>30335229</t>
  </si>
  <si>
    <t>770401001</t>
  </si>
  <si>
    <t>28491236</t>
  </si>
  <si>
    <t>АО "Гостиница "Туррис"</t>
  </si>
  <si>
    <t>7830002575</t>
  </si>
  <si>
    <t>781001001</t>
  </si>
  <si>
    <t>28450115</t>
  </si>
  <si>
    <t>АО "Группа Прайм"</t>
  </si>
  <si>
    <t>7825696286</t>
  </si>
  <si>
    <t>26641637</t>
  </si>
  <si>
    <t>АО "Завод имени А.А.Кулакова"</t>
  </si>
  <si>
    <t>7813346618</t>
  </si>
  <si>
    <t>27621401</t>
  </si>
  <si>
    <t>АО "Завод имени М.И.Калинина"</t>
  </si>
  <si>
    <t>7801566094</t>
  </si>
  <si>
    <t>28812728</t>
  </si>
  <si>
    <t>АО "КИНОСТУДИЯ "ЛЕНФИЛЬМ"</t>
  </si>
  <si>
    <t>7813200545</t>
  </si>
  <si>
    <t>26361104</t>
  </si>
  <si>
    <t>АО "КировТЭК"</t>
  </si>
  <si>
    <t>7805060502</t>
  </si>
  <si>
    <t>27827361</t>
  </si>
  <si>
    <t>АО "Кожа"</t>
  </si>
  <si>
    <t>7801133686</t>
  </si>
  <si>
    <t>26361095</t>
  </si>
  <si>
    <t>АО "Компонент"</t>
  </si>
  <si>
    <t>7804046015</t>
  </si>
  <si>
    <t>780401001</t>
  </si>
  <si>
    <t>28505234</t>
  </si>
  <si>
    <t>АО "Кронштадтский морской завод"</t>
  </si>
  <si>
    <t>7843003128</t>
  </si>
  <si>
    <t>784301001</t>
  </si>
  <si>
    <t>26361094</t>
  </si>
  <si>
    <t>АО "ЛОМО"</t>
  </si>
  <si>
    <t>7804002321</t>
  </si>
  <si>
    <t>26614924</t>
  </si>
  <si>
    <t>АО "ЛСР. Железобетон-СЗ"</t>
  </si>
  <si>
    <t>7830000578</t>
  </si>
  <si>
    <t>470501001</t>
  </si>
  <si>
    <t>27824854</t>
  </si>
  <si>
    <t>АО "Ленпромгаз"</t>
  </si>
  <si>
    <t>7841333120</t>
  </si>
  <si>
    <t>784101001</t>
  </si>
  <si>
    <t>26361102</t>
  </si>
  <si>
    <t>АО "Морской порт Санкт-Петербург"</t>
  </si>
  <si>
    <t>7805025346</t>
  </si>
  <si>
    <t>30983227</t>
  </si>
  <si>
    <t>АО "НИИ "Вектор"</t>
  </si>
  <si>
    <t>7813491943</t>
  </si>
  <si>
    <t>28796102</t>
  </si>
  <si>
    <t>АО "НИИ командных приборов"</t>
  </si>
  <si>
    <t>7805654288</t>
  </si>
  <si>
    <t>27823351</t>
  </si>
  <si>
    <t>АО "НПП "Вектор"</t>
  </si>
  <si>
    <t>7813182825</t>
  </si>
  <si>
    <t>30-01-2017 00:00:00</t>
  </si>
  <si>
    <t>27628470</t>
  </si>
  <si>
    <t>АО "НПП "Краснознамёнец"</t>
  </si>
  <si>
    <t>7806469104</t>
  </si>
  <si>
    <t>19-01-2012 00:00:00</t>
  </si>
  <si>
    <t>27551052</t>
  </si>
  <si>
    <t>АО "Невская мануфактура"</t>
  </si>
  <si>
    <t>7811056991</t>
  </si>
  <si>
    <t>781101001</t>
  </si>
  <si>
    <t>31206594</t>
  </si>
  <si>
    <t>АО "Особая экономическая зона "Санкт-Петербург"</t>
  </si>
  <si>
    <t>7819036901</t>
  </si>
  <si>
    <t>781901001</t>
  </si>
  <si>
    <t>27307314</t>
  </si>
  <si>
    <t>АО "Особые Экономические Зоны"</t>
  </si>
  <si>
    <t>7703591134</t>
  </si>
  <si>
    <t>781943001</t>
  </si>
  <si>
    <t>30-09-2018 00:00:00</t>
  </si>
  <si>
    <t>28155081</t>
  </si>
  <si>
    <t>АО "Первый контейнерный терминал"</t>
  </si>
  <si>
    <t>7805113497</t>
  </si>
  <si>
    <t>997650001</t>
  </si>
  <si>
    <t>28072594</t>
  </si>
  <si>
    <t>АО "РУСТ-95"</t>
  </si>
  <si>
    <t>7728120384</t>
  </si>
  <si>
    <t>26828034</t>
  </si>
  <si>
    <t>АО "РЭУ" филиал "Санкт-Петербургский"</t>
  </si>
  <si>
    <t>7714783092</t>
  </si>
  <si>
    <t>783943001</t>
  </si>
  <si>
    <t>28042569</t>
  </si>
  <si>
    <t>АО "Редэс Лтд"</t>
  </si>
  <si>
    <t>7801059070</t>
  </si>
  <si>
    <t>26361106</t>
  </si>
  <si>
    <t>АО "Русские самоцветы"</t>
  </si>
  <si>
    <t>7806007100</t>
  </si>
  <si>
    <t>28143840</t>
  </si>
  <si>
    <t>АО "Рыбокомбинат"</t>
  </si>
  <si>
    <t>7804036909</t>
  </si>
  <si>
    <t>31416469</t>
  </si>
  <si>
    <t>АО "Сетевая компания "ОСК"</t>
  </si>
  <si>
    <t>7805735152</t>
  </si>
  <si>
    <t>29-10-2018 00:00:00</t>
  </si>
  <si>
    <t>26590970</t>
  </si>
  <si>
    <t>АО "Совавто-С.Петербург"</t>
  </si>
  <si>
    <t>7810216498</t>
  </si>
  <si>
    <t>28091963</t>
  </si>
  <si>
    <t>АО "Телерадиокомпания "Петербург"</t>
  </si>
  <si>
    <t>7825404448</t>
  </si>
  <si>
    <t>26555650</t>
  </si>
  <si>
    <t>АО "Теплосеть Санкт-Петербурга"</t>
  </si>
  <si>
    <t>7810577007</t>
  </si>
  <si>
    <t>28152736</t>
  </si>
  <si>
    <t>АО "ЦКБ МТ "Рубин"</t>
  </si>
  <si>
    <t>7838418751</t>
  </si>
  <si>
    <t>997850001</t>
  </si>
  <si>
    <t>26533887</t>
  </si>
  <si>
    <t>АО "Юго-Западная ТЭЦ"</t>
  </si>
  <si>
    <t>7813323258</t>
  </si>
  <si>
    <t>28042447</t>
  </si>
  <si>
    <t>АО ВО "Электроаппарат"</t>
  </si>
  <si>
    <t>7801032688</t>
  </si>
  <si>
    <t>30427522</t>
  </si>
  <si>
    <t>АО ГУ ЖКХ ОП "Санкт-Петербургское"</t>
  </si>
  <si>
    <t>784245001</t>
  </si>
  <si>
    <t>12-10-2015 00:00:00</t>
  </si>
  <si>
    <t>28855708</t>
  </si>
  <si>
    <t>ГАО РАН</t>
  </si>
  <si>
    <t>7810207327</t>
  </si>
  <si>
    <t>26422494</t>
  </si>
  <si>
    <t>ГУП "Водоканал Санкт-Петербурга"</t>
  </si>
  <si>
    <t>7830000426</t>
  </si>
  <si>
    <t>784201001</t>
  </si>
  <si>
    <t>26361126</t>
  </si>
  <si>
    <t>ГУП "ТЭК СПб"</t>
  </si>
  <si>
    <t>7830001028</t>
  </si>
  <si>
    <t>28274316</t>
  </si>
  <si>
    <t>ЗАО "Асфальтобетонный Завод "Магистраль"</t>
  </si>
  <si>
    <t>7811038093</t>
  </si>
  <si>
    <t>28867621</t>
  </si>
  <si>
    <t>ЗАО "ЗМК-ИК"</t>
  </si>
  <si>
    <t>7811500159</t>
  </si>
  <si>
    <t>26361096</t>
  </si>
  <si>
    <t>ЗАО "Завод Красная Заря. Системы цифровой связи"</t>
  </si>
  <si>
    <t>7804080383</t>
  </si>
  <si>
    <t>28042409</t>
  </si>
  <si>
    <t>ЗАО "Завод металлоконструкций"</t>
  </si>
  <si>
    <t>7811001706</t>
  </si>
  <si>
    <t>28042511</t>
  </si>
  <si>
    <t>ЗАО "МЕЗОНТЭК"</t>
  </si>
  <si>
    <t>7802154287</t>
  </si>
  <si>
    <t>28794896</t>
  </si>
  <si>
    <t>ЗАО "Невский завод"</t>
  </si>
  <si>
    <t>7806369727</t>
  </si>
  <si>
    <t>27812407</t>
  </si>
  <si>
    <t>ЗАО "ПЕТЕРБУРГЗЕРНОПРОДУКТ"</t>
  </si>
  <si>
    <t>7810480407</t>
  </si>
  <si>
    <t>28493183</t>
  </si>
  <si>
    <t>ЗАО "Пансионат "Балтиец"</t>
  </si>
  <si>
    <t>7805093610</t>
  </si>
  <si>
    <t>26422368</t>
  </si>
  <si>
    <t>ЗАО "Пансионат "Буревестник"</t>
  </si>
  <si>
    <t>7827012742</t>
  </si>
  <si>
    <t>28042468</t>
  </si>
  <si>
    <t>ЗАО "Петроспирт"</t>
  </si>
  <si>
    <t>7805002518</t>
  </si>
  <si>
    <t>26597721</t>
  </si>
  <si>
    <t>ЗАО "Пластполимер-Т"</t>
  </si>
  <si>
    <t>7806419142</t>
  </si>
  <si>
    <t>780601001</t>
  </si>
  <si>
    <t>26533889</t>
  </si>
  <si>
    <t>ЗАО "Ресурс-Экономия"</t>
  </si>
  <si>
    <t>7820039657</t>
  </si>
  <si>
    <t>782001001</t>
  </si>
  <si>
    <t>27997575</t>
  </si>
  <si>
    <t>ЗАО "СВ-Сити"</t>
  </si>
  <si>
    <t>7816206305</t>
  </si>
  <si>
    <t>781601001</t>
  </si>
  <si>
    <t>28135540</t>
  </si>
  <si>
    <t>ЗАО "Сокол"</t>
  </si>
  <si>
    <t>7810014646</t>
  </si>
  <si>
    <t>31-12-2016 00:00:00</t>
  </si>
  <si>
    <t>26361116</t>
  </si>
  <si>
    <t>ЗАО "Тепломагистраль"</t>
  </si>
  <si>
    <t>7814302758</t>
  </si>
  <si>
    <t>28042547</t>
  </si>
  <si>
    <t>ЗАО "Трест Ленмостострой"</t>
  </si>
  <si>
    <t>7830002617</t>
  </si>
  <si>
    <t>28943782</t>
  </si>
  <si>
    <t>ЗАО "ЭКСИ-Банк"</t>
  </si>
  <si>
    <t>7831000940</t>
  </si>
  <si>
    <t>783501001</t>
  </si>
  <si>
    <t>26361098</t>
  </si>
  <si>
    <t>ЗАО "ЭЭУК "Авангард-Энерго"</t>
  </si>
  <si>
    <t>7804068178</t>
  </si>
  <si>
    <t>26555694</t>
  </si>
  <si>
    <t>ЗАО "Энергетическая компания "Теплогарант"</t>
  </si>
  <si>
    <t>7814143498</t>
  </si>
  <si>
    <t>783601001</t>
  </si>
  <si>
    <t>28458587</t>
  </si>
  <si>
    <t>ИХС РАН</t>
  </si>
  <si>
    <t>7801019101</t>
  </si>
  <si>
    <t>28284366</t>
  </si>
  <si>
    <t>МРФ "Северо-Запад" ПАО "Ростелеком"</t>
  </si>
  <si>
    <t>7707049388</t>
  </si>
  <si>
    <t>784243001</t>
  </si>
  <si>
    <t>28816484</t>
  </si>
  <si>
    <t>НАО "СВЕЗА Усть-Ижора"</t>
  </si>
  <si>
    <t>7817015769</t>
  </si>
  <si>
    <t>27114822</t>
  </si>
  <si>
    <t>НАО "Энергетический Альянс"</t>
  </si>
  <si>
    <t>7843300280</t>
  </si>
  <si>
    <t>28152625</t>
  </si>
  <si>
    <t>ОАО "18 арсенал ВМФ"</t>
  </si>
  <si>
    <t>7843311429</t>
  </si>
  <si>
    <t>28453706</t>
  </si>
  <si>
    <t>ОАО "20 АРЗ"</t>
  </si>
  <si>
    <t>7820309254</t>
  </si>
  <si>
    <t>28453728</t>
  </si>
  <si>
    <t>ОАО "61 БТРЗ"</t>
  </si>
  <si>
    <t>7819310752</t>
  </si>
  <si>
    <t>27946694</t>
  </si>
  <si>
    <t>ОАО "Бавария"</t>
  </si>
  <si>
    <t>7813045071</t>
  </si>
  <si>
    <t>28091987</t>
  </si>
  <si>
    <t>ОАО "ГОИ им. С. И. Вавилова"</t>
  </si>
  <si>
    <t>7801591397</t>
  </si>
  <si>
    <t>26361118</t>
  </si>
  <si>
    <t>ОАО "Головной завод"</t>
  </si>
  <si>
    <t>7816222000</t>
  </si>
  <si>
    <t>26647768</t>
  </si>
  <si>
    <t>ОАО "ДОЗ-2"</t>
  </si>
  <si>
    <t>7830000271</t>
  </si>
  <si>
    <t>27997553</t>
  </si>
  <si>
    <t>ОАО "ДЦ "Кантемировский"</t>
  </si>
  <si>
    <t>7813425073</t>
  </si>
  <si>
    <t>26422100</t>
  </si>
  <si>
    <t>ОАО "Завод "Реконд"</t>
  </si>
  <si>
    <t>7802005951</t>
  </si>
  <si>
    <t>28544720</t>
  </si>
  <si>
    <t>ОАО "Завод ЭЛЕКТРОПУЛЬТ"</t>
  </si>
  <si>
    <t>7806008569</t>
  </si>
  <si>
    <t>27956327</t>
  </si>
  <si>
    <t>ОАО "Завод слоистых пластиков"</t>
  </si>
  <si>
    <t>7806005590</t>
  </si>
  <si>
    <t>26641618</t>
  </si>
  <si>
    <t>ОАО "Завод станков-автоматов"</t>
  </si>
  <si>
    <t>7813047424</t>
  </si>
  <si>
    <t>26422098</t>
  </si>
  <si>
    <t>ОАО "Зеркальный завод"</t>
  </si>
  <si>
    <t>7810301471</t>
  </si>
  <si>
    <t>27665245</t>
  </si>
  <si>
    <t>ОАО "ИНТЕР РАО ЕЭС" (филиал "Северо-Западная ТЭЦ")</t>
  </si>
  <si>
    <t>7830002656</t>
  </si>
  <si>
    <t>27997479</t>
  </si>
  <si>
    <t>ОАО "Иван Федоров"</t>
  </si>
  <si>
    <t>7816067965</t>
  </si>
  <si>
    <t>26361091</t>
  </si>
  <si>
    <t>ОАО "Компрессор"</t>
  </si>
  <si>
    <t>7802071707</t>
  </si>
  <si>
    <t>28146440</t>
  </si>
  <si>
    <t>ОАО "Конструкторское бюро специального машиностроения"</t>
  </si>
  <si>
    <t>7802205799</t>
  </si>
  <si>
    <t>26647775</t>
  </si>
  <si>
    <t>ОАО "Концерн "Гранит-Электрон"</t>
  </si>
  <si>
    <t>7842335610</t>
  </si>
  <si>
    <t>28042181</t>
  </si>
  <si>
    <t>ОАО "ЛЕНПОЛИГРАФМАШ"</t>
  </si>
  <si>
    <t>7813045025</t>
  </si>
  <si>
    <t>28453717</t>
  </si>
  <si>
    <t>ОАО "ЛКХП Кирова"</t>
  </si>
  <si>
    <t>7830002303</t>
  </si>
  <si>
    <t>26361107</t>
  </si>
  <si>
    <t>ОАО "Ленинградский электромеханический завод"</t>
  </si>
  <si>
    <t>7807013138</t>
  </si>
  <si>
    <t>780701001</t>
  </si>
  <si>
    <t>28453744</t>
  </si>
  <si>
    <t>ОАО "МЗ "Арсенал"</t>
  </si>
  <si>
    <t>7804040302</t>
  </si>
  <si>
    <t>27968093</t>
  </si>
  <si>
    <t>ОАО "Морской завод Алмаз"</t>
  </si>
  <si>
    <t>7728156800</t>
  </si>
  <si>
    <t>26361122</t>
  </si>
  <si>
    <t>ОАО "НПО ЦКТИ"</t>
  </si>
  <si>
    <t>7825660956</t>
  </si>
  <si>
    <t>26422145</t>
  </si>
  <si>
    <t>ОАО "Научно-производственный комплекс "Северная заря"</t>
  </si>
  <si>
    <t>7802064795</t>
  </si>
  <si>
    <t>28152707</t>
  </si>
  <si>
    <t>ОАО "Приморский парк Победы"</t>
  </si>
  <si>
    <t>7813464548</t>
  </si>
  <si>
    <t>26422310</t>
  </si>
  <si>
    <t>ОАО "Прядильно-ниточный комбинат "Красная нить"</t>
  </si>
  <si>
    <t>7802052172</t>
  </si>
  <si>
    <t>26628224</t>
  </si>
  <si>
    <t>ОАО "РЖД" (Дирекция по тепловодоснабжению - СП Октябрьской железной дороги - филиала ОАО "РЖД")</t>
  </si>
  <si>
    <t>7708503727</t>
  </si>
  <si>
    <t>780445002</t>
  </si>
  <si>
    <t>26-11-2010 00:00:00</t>
  </si>
  <si>
    <t>01-04-2011 00:00:00</t>
  </si>
  <si>
    <t>26814895</t>
  </si>
  <si>
    <t>ОАО "РЖД" (Октябрьская дирекция по тепловодоснабжению - СП Центральной дирекции по тепловодоснабжению - филиала ОАО "РЖД")</t>
  </si>
  <si>
    <t>780445015</t>
  </si>
  <si>
    <t>28255000</t>
  </si>
  <si>
    <t>ОАО "СПб Завод ТЭМП"</t>
  </si>
  <si>
    <t>7805017514</t>
  </si>
  <si>
    <t>26515996</t>
  </si>
  <si>
    <t>ОАО "Санкт-Петербургское морское бюро машиностроения "Малахит"</t>
  </si>
  <si>
    <t>7810537540</t>
  </si>
  <si>
    <t>18-11-2008 00:00:00</t>
  </si>
  <si>
    <t>26422130</t>
  </si>
  <si>
    <t>ОАО "Северная мануфактура"</t>
  </si>
  <si>
    <t>7801020019</t>
  </si>
  <si>
    <t>28155094</t>
  </si>
  <si>
    <t>ОАО "Стройметалконструкция"</t>
  </si>
  <si>
    <t>7830000680</t>
  </si>
  <si>
    <t>27961378</t>
  </si>
  <si>
    <t>ОАО "Фирма Медполимер"</t>
  </si>
  <si>
    <t>7806008745</t>
  </si>
  <si>
    <t>28145322</t>
  </si>
  <si>
    <t>ОАО "Штурманские приборы"</t>
  </si>
  <si>
    <t>7806016697</t>
  </si>
  <si>
    <t>28427914</t>
  </si>
  <si>
    <t>ООО "АЛЬТЕРНАТИВА"</t>
  </si>
  <si>
    <t>7804509545</t>
  </si>
  <si>
    <t>31475145</t>
  </si>
  <si>
    <t>ООО "АНМ" (Александро-Невская мануфактура)</t>
  </si>
  <si>
    <t>7811185789</t>
  </si>
  <si>
    <t>26421969</t>
  </si>
  <si>
    <t>ООО "Адамант"</t>
  </si>
  <si>
    <t>7826101774</t>
  </si>
  <si>
    <t>783801001</t>
  </si>
  <si>
    <t>28942335</t>
  </si>
  <si>
    <t>ООО "Аквастим"</t>
  </si>
  <si>
    <t>7810896892</t>
  </si>
  <si>
    <t>26361105</t>
  </si>
  <si>
    <t>ООО "Акватерм"</t>
  </si>
  <si>
    <t>7805185251</t>
  </si>
  <si>
    <t>28427903</t>
  </si>
  <si>
    <t>ООО "Александро-Невская мануфактура"</t>
  </si>
  <si>
    <t>7811307571</t>
  </si>
  <si>
    <t>27819284</t>
  </si>
  <si>
    <t>ООО "Атлантик"</t>
  </si>
  <si>
    <t>7826135075</t>
  </si>
  <si>
    <t>28454938</t>
  </si>
  <si>
    <t>ООО "Бавария"</t>
  </si>
  <si>
    <t>7813554914</t>
  </si>
  <si>
    <t>28152680</t>
  </si>
  <si>
    <t>ООО "Балтийский завод - Судостроение"</t>
  </si>
  <si>
    <t>7801560631</t>
  </si>
  <si>
    <t>31-08-2018 00:00:00</t>
  </si>
  <si>
    <t>26555079</t>
  </si>
  <si>
    <t>ООО "Воздушные ворота северной столицы"</t>
  </si>
  <si>
    <t>7703590927</t>
  </si>
  <si>
    <t>785050001</t>
  </si>
  <si>
    <t>28042558</t>
  </si>
  <si>
    <t>ООО "Возрождение"</t>
  </si>
  <si>
    <t>7840332364</t>
  </si>
  <si>
    <t>784001001</t>
  </si>
  <si>
    <t>30925410</t>
  </si>
  <si>
    <t>ООО "ГАЗКОМПЛЕКТ"</t>
  </si>
  <si>
    <t>7802528743</t>
  </si>
  <si>
    <t>26361113</t>
  </si>
  <si>
    <t>ООО "ГЕНЕРИРУЮЩАЯ КОМПАНИЯ "ОБУХОВОЭНЕРГО"</t>
  </si>
  <si>
    <t>7811618471</t>
  </si>
  <si>
    <t>27953647</t>
  </si>
  <si>
    <t>ООО "ГРАДСТРОЙ"</t>
  </si>
  <si>
    <t>4703088415</t>
  </si>
  <si>
    <t>26424110</t>
  </si>
  <si>
    <t>ООО "Газпром трансгаз Санкт-Петербург"</t>
  </si>
  <si>
    <t>7805018099</t>
  </si>
  <si>
    <t>26838677</t>
  </si>
  <si>
    <t>ООО "Гофра-2001"</t>
  </si>
  <si>
    <t>7820304249</t>
  </si>
  <si>
    <t>31350492</t>
  </si>
  <si>
    <t>ООО "ЕСЭ-Кубань"</t>
  </si>
  <si>
    <t>2373002188</t>
  </si>
  <si>
    <t>237301001</t>
  </si>
  <si>
    <t>06-09-2012 00:00:00</t>
  </si>
  <si>
    <t>31464180</t>
  </si>
  <si>
    <t>781445001</t>
  </si>
  <si>
    <t>28448967</t>
  </si>
  <si>
    <t>ООО "Зеленый дом"</t>
  </si>
  <si>
    <t>7804099257</t>
  </si>
  <si>
    <t>26361092</t>
  </si>
  <si>
    <t>ООО "ИНТЕРМ"</t>
  </si>
  <si>
    <t>7802127477</t>
  </si>
  <si>
    <t>28042497</t>
  </si>
  <si>
    <t>ООО "ИнвестКонсалт"</t>
  </si>
  <si>
    <t>7717662353</t>
  </si>
  <si>
    <t>28134896</t>
  </si>
  <si>
    <t>ООО "Инженерная компания"</t>
  </si>
  <si>
    <t>7806150886</t>
  </si>
  <si>
    <t>09-06-2017 00:00:00</t>
  </si>
  <si>
    <t>28122490</t>
  </si>
  <si>
    <t>ООО "Институт Гипроникель"</t>
  </si>
  <si>
    <t>7804349796</t>
  </si>
  <si>
    <t>26421911</t>
  </si>
  <si>
    <t>ООО "КОСМ "Энерго"</t>
  </si>
  <si>
    <t>7805065476</t>
  </si>
  <si>
    <t>26361093</t>
  </si>
  <si>
    <t>ООО "Квартальная котельная"</t>
  </si>
  <si>
    <t>7802310698</t>
  </si>
  <si>
    <t>28041958</t>
  </si>
  <si>
    <t>ООО "ЛЕСПРОМ СПб"</t>
  </si>
  <si>
    <t>7817330143</t>
  </si>
  <si>
    <t>28965696</t>
  </si>
  <si>
    <t>ООО "ЛПМ Скиф"</t>
  </si>
  <si>
    <t>7813142702</t>
  </si>
  <si>
    <t>28942326</t>
  </si>
  <si>
    <t>ООО "МЕЗОНТЭК"</t>
  </si>
  <si>
    <t>7802857988</t>
  </si>
  <si>
    <t>31450519</t>
  </si>
  <si>
    <t>ООО "МЕЗОНЭНЕРГО"</t>
  </si>
  <si>
    <t>7802698819</t>
  </si>
  <si>
    <t>15-11-2019 00:00:00</t>
  </si>
  <si>
    <t>27546308</t>
  </si>
  <si>
    <t>ООО "МегаСтрой"</t>
  </si>
  <si>
    <t>7801185204</t>
  </si>
  <si>
    <t>31452002</t>
  </si>
  <si>
    <t>ООО "ОРИЕНТ БРИДЖ"</t>
  </si>
  <si>
    <t>9729095825</t>
  </si>
  <si>
    <t>772901001</t>
  </si>
  <si>
    <t>15-06-2017 00:00:00</t>
  </si>
  <si>
    <t>28152725</t>
  </si>
  <si>
    <t>ООО "Объединенные Пивоварни Хейникен"</t>
  </si>
  <si>
    <t>7802118578</t>
  </si>
  <si>
    <t>997350001</t>
  </si>
  <si>
    <t>28954160</t>
  </si>
  <si>
    <t>ООО "Озерная"</t>
  </si>
  <si>
    <t>7802805161</t>
  </si>
  <si>
    <t>15-04-2015 00:00:00</t>
  </si>
  <si>
    <t>19-08-2016 00:00:00</t>
  </si>
  <si>
    <t>28940429</t>
  </si>
  <si>
    <t>ООО "ПРОМ ИМПУЛЬС"</t>
  </si>
  <si>
    <t>7806520632</t>
  </si>
  <si>
    <t>28266783</t>
  </si>
  <si>
    <t>ООО "ПТК-Терминал"</t>
  </si>
  <si>
    <t>7806055343</t>
  </si>
  <si>
    <t>26422005</t>
  </si>
  <si>
    <t>ООО "Петербургская торгово-промышленная компания"</t>
  </si>
  <si>
    <t>7825487243</t>
  </si>
  <si>
    <t>17-01-2020 00:00:00</t>
  </si>
  <si>
    <t>26422017</t>
  </si>
  <si>
    <t>ООО "Петербургтеплоэнерго"</t>
  </si>
  <si>
    <t>7838024362</t>
  </si>
  <si>
    <t>30-11-2018 00:00:00</t>
  </si>
  <si>
    <t>27266270</t>
  </si>
  <si>
    <t>783901001</t>
  </si>
  <si>
    <t>27880391</t>
  </si>
  <si>
    <t>ООО "Питерэнерго"</t>
  </si>
  <si>
    <t>7811394126</t>
  </si>
  <si>
    <t>26421926</t>
  </si>
  <si>
    <t>ООО "Проектно-производственная компания "Регион"</t>
  </si>
  <si>
    <t>7802431406</t>
  </si>
  <si>
    <t>26322164</t>
  </si>
  <si>
    <t>ООО "Производственное объединение "Пекар"</t>
  </si>
  <si>
    <t>7801374265</t>
  </si>
  <si>
    <t>28827606</t>
  </si>
  <si>
    <t>ООО "Прометей"</t>
  </si>
  <si>
    <t>7811562684</t>
  </si>
  <si>
    <t>18-12-2018 00:00:00</t>
  </si>
  <si>
    <t>26361108</t>
  </si>
  <si>
    <t>ООО "Пулковская ТЭЦ"</t>
  </si>
  <si>
    <t>7810095885</t>
  </si>
  <si>
    <t>26647770</t>
  </si>
  <si>
    <t>ООО "Рассвет"</t>
  </si>
  <si>
    <t>7810191726</t>
  </si>
  <si>
    <t>26597829</t>
  </si>
  <si>
    <t>ООО "САНЛИТ-Т"</t>
  </si>
  <si>
    <t>7817044495</t>
  </si>
  <si>
    <t>28042486</t>
  </si>
  <si>
    <t>ООО "СЗУК"</t>
  </si>
  <si>
    <t>7810509293</t>
  </si>
  <si>
    <t>28155105</t>
  </si>
  <si>
    <t>ООО "СК Северная Венеция"</t>
  </si>
  <si>
    <t>7802437912</t>
  </si>
  <si>
    <t>26422761</t>
  </si>
  <si>
    <t>ООО "Самсон"</t>
  </si>
  <si>
    <t>7810015329</t>
  </si>
  <si>
    <t>28255011</t>
  </si>
  <si>
    <t>ООО "Светлана-Эстейт"</t>
  </si>
  <si>
    <t>7802385950</t>
  </si>
  <si>
    <t>27831333</t>
  </si>
  <si>
    <t>ООО "Системы Безопасности Северо-Запад"</t>
  </si>
  <si>
    <t>7802338277</t>
  </si>
  <si>
    <t>27546295</t>
  </si>
  <si>
    <t>ООО "Софийский бульвар"</t>
  </si>
  <si>
    <t>7813479657</t>
  </si>
  <si>
    <t>30-06-2018 00:00:00</t>
  </si>
  <si>
    <t>28509704</t>
  </si>
  <si>
    <t>ООО "Степан Разин Девелопмент"</t>
  </si>
  <si>
    <t>7805614870</t>
  </si>
  <si>
    <t>26361121</t>
  </si>
  <si>
    <t>ООО "ТВК Лесное"</t>
  </si>
  <si>
    <t>7820029472</t>
  </si>
  <si>
    <t>28511826</t>
  </si>
  <si>
    <t>ООО "ТЕПЛОЭНЕРГО"</t>
  </si>
  <si>
    <t>7802853013</t>
  </si>
  <si>
    <t>31308473</t>
  </si>
  <si>
    <t>ООО "ТСК 270"</t>
  </si>
  <si>
    <t>7838497200</t>
  </si>
  <si>
    <t>06-11-2013 00:00:00</t>
  </si>
  <si>
    <t>29647643</t>
  </si>
  <si>
    <t>ООО "ТСК"</t>
  </si>
  <si>
    <t>7842033592</t>
  </si>
  <si>
    <t>28113372</t>
  </si>
  <si>
    <t>ООО "ТЭК объединения "Скороход"</t>
  </si>
  <si>
    <t>7810270209</t>
  </si>
  <si>
    <t>31341607</t>
  </si>
  <si>
    <t>ООО "ТЭС СПб"</t>
  </si>
  <si>
    <t>7842141492</t>
  </si>
  <si>
    <t>26421986</t>
  </si>
  <si>
    <t>ООО "Таймс"</t>
  </si>
  <si>
    <t>7814122120</t>
  </si>
  <si>
    <t>28422808</t>
  </si>
  <si>
    <t>ООО "ТеплоЭнергоВент"</t>
  </si>
  <si>
    <t>7806438628</t>
  </si>
  <si>
    <t>26361135</t>
  </si>
  <si>
    <t>ООО "Теплодар"</t>
  </si>
  <si>
    <t>7841314985</t>
  </si>
  <si>
    <t>31-07-2018 00:00:00</t>
  </si>
  <si>
    <t>27971244</t>
  </si>
  <si>
    <t>ООО "Теплосервис"</t>
  </si>
  <si>
    <t>7839357460</t>
  </si>
  <si>
    <t>28151979</t>
  </si>
  <si>
    <t>ООО "Теплоснабжающая компания 282"</t>
  </si>
  <si>
    <t>7805519673</t>
  </si>
  <si>
    <t>28798987</t>
  </si>
  <si>
    <t>ООО "Технопарк №1"</t>
  </si>
  <si>
    <t>7841014910</t>
  </si>
  <si>
    <t>28001891</t>
  </si>
  <si>
    <t>ООО "Троя"</t>
  </si>
  <si>
    <t>7820034338</t>
  </si>
  <si>
    <t>26361115</t>
  </si>
  <si>
    <t>ООО "Фирма "РОСС"</t>
  </si>
  <si>
    <t>7813114617</t>
  </si>
  <si>
    <t>28042530</t>
  </si>
  <si>
    <t>ООО "Хлебтранс СПб"</t>
  </si>
  <si>
    <t>7810467163</t>
  </si>
  <si>
    <t>783101001</t>
  </si>
  <si>
    <t>27988538</t>
  </si>
  <si>
    <t>ООО "ЦМТ и НТС"</t>
  </si>
  <si>
    <t>7813109141</t>
  </si>
  <si>
    <t>27848302</t>
  </si>
  <si>
    <t>ООО "ЭКОН"</t>
  </si>
  <si>
    <t>7804176134</t>
  </si>
  <si>
    <t>26769190</t>
  </si>
  <si>
    <t>ООО "ЭНЕРГИЯ"</t>
  </si>
  <si>
    <t>7826087336</t>
  </si>
  <si>
    <t>28134965</t>
  </si>
  <si>
    <t>ООО "ЭНЕРГЭС"</t>
  </si>
  <si>
    <t>7801089980</t>
  </si>
  <si>
    <t>31342047</t>
  </si>
  <si>
    <t>ООО "ЭПС"</t>
  </si>
  <si>
    <t>7810757754</t>
  </si>
  <si>
    <t>26422092</t>
  </si>
  <si>
    <t>ООО "ЭРМАС"</t>
  </si>
  <si>
    <t>7806007029</t>
  </si>
  <si>
    <t>23-09-2019 00:00:00</t>
  </si>
  <si>
    <t>26361114</t>
  </si>
  <si>
    <t>ООО "Эксплуатационная компания "Арго-Сервис"</t>
  </si>
  <si>
    <t>7811375691</t>
  </si>
  <si>
    <t>27976484</t>
  </si>
  <si>
    <t>ООО "Энергетические системы"</t>
  </si>
  <si>
    <t>7806302458</t>
  </si>
  <si>
    <t>28979613</t>
  </si>
  <si>
    <t>ООО "ЭнергоИнвест"</t>
  </si>
  <si>
    <t>7841378040</t>
  </si>
  <si>
    <t>30953255</t>
  </si>
  <si>
    <t>26641597</t>
  </si>
  <si>
    <t>ООО "ЭнергоИнвест" (неактуальный КПП)</t>
  </si>
  <si>
    <t>31-07-2016 00:00:00</t>
  </si>
  <si>
    <t>26421941</t>
  </si>
  <si>
    <t>ООО "ЭнергоРесурс 2005"</t>
  </si>
  <si>
    <t>7805387057</t>
  </si>
  <si>
    <t>27517472</t>
  </si>
  <si>
    <t>ООО "Энергогазмонтаж"</t>
  </si>
  <si>
    <t>7806119950</t>
  </si>
  <si>
    <t>26361090</t>
  </si>
  <si>
    <t>ООО "Энергокомпания "Теплопоставка"</t>
  </si>
  <si>
    <t>7801379947</t>
  </si>
  <si>
    <t>26361112</t>
  </si>
  <si>
    <t>ООО "Энергопромсервис"</t>
  </si>
  <si>
    <t>7811141414</t>
  </si>
  <si>
    <t>26361123</t>
  </si>
  <si>
    <t>ООО "Энергосервис"</t>
  </si>
  <si>
    <t>7826140438</t>
  </si>
  <si>
    <t>28423270</t>
  </si>
  <si>
    <t>ООО "ЮИТ Сервис"</t>
  </si>
  <si>
    <t>7814422759</t>
  </si>
  <si>
    <t>26578046</t>
  </si>
  <si>
    <t>ООО "Юнит"</t>
  </si>
  <si>
    <t>7207009725</t>
  </si>
  <si>
    <t>28496542</t>
  </si>
  <si>
    <t>ООО УК "Лэмз"</t>
  </si>
  <si>
    <t>7703792360</t>
  </si>
  <si>
    <t>26647708</t>
  </si>
  <si>
    <t>ПАО "Пролетарский завод"</t>
  </si>
  <si>
    <t>7811039386</t>
  </si>
  <si>
    <t>27054332</t>
  </si>
  <si>
    <t>ПАО "ТГК-1" (не использовать в ЕИАС)</t>
  </si>
  <si>
    <t>7841312071</t>
  </si>
  <si>
    <t>780102001</t>
  </si>
  <si>
    <t>26539356</t>
  </si>
  <si>
    <t>ПАО "ТГК-1" филиал "Невский"</t>
  </si>
  <si>
    <t>26422151</t>
  </si>
  <si>
    <t>ПАО "Техприбор"</t>
  </si>
  <si>
    <t>7810237177</t>
  </si>
  <si>
    <t>28960049</t>
  </si>
  <si>
    <t>ПАО СЗ "Северная верфь"</t>
  </si>
  <si>
    <t>7805034277</t>
  </si>
  <si>
    <t>26516049</t>
  </si>
  <si>
    <t>С/х производственный кооператив "Племзавод "Детскосельский"</t>
  </si>
  <si>
    <t>7820027796</t>
  </si>
  <si>
    <t>28191592</t>
  </si>
  <si>
    <t>СПб ГБУЗ "Городская больница им. Н.А.Семашко"</t>
  </si>
  <si>
    <t>7820013553</t>
  </si>
  <si>
    <t>26322166</t>
  </si>
  <si>
    <t>СПб ГУП "Петербургский метрополитен"</t>
  </si>
  <si>
    <t>7830000970</t>
  </si>
  <si>
    <t>26449407</t>
  </si>
  <si>
    <t>Свечинский районный телекоммуникационный узел (РТУ) Кировского филиала ОАО "Волгателеком"</t>
  </si>
  <si>
    <t>5260901817</t>
  </si>
  <si>
    <t>432832002</t>
  </si>
  <si>
    <t>24-06-2011 00:00:00</t>
  </si>
  <si>
    <t>27553231</t>
  </si>
  <si>
    <t>Теплоснабжающие организации, поставляющие тепловую энергию потребителям, расположенным на территории Санкт-Петербурга</t>
  </si>
  <si>
    <t>7826692894</t>
  </si>
  <si>
    <t>780000001</t>
  </si>
  <si>
    <t>01-01-2017 00:00:00</t>
  </si>
  <si>
    <t>27995413</t>
  </si>
  <si>
    <t>Университет ИТМО</t>
  </si>
  <si>
    <t>7813045547</t>
  </si>
  <si>
    <t>28454949</t>
  </si>
  <si>
    <t>ФГБНУ ВИР</t>
  </si>
  <si>
    <t>7812029408</t>
  </si>
  <si>
    <t>26361089</t>
  </si>
  <si>
    <t>ФГБОУ ВО "ГУМРФ имени адмирала С.О. Макарова"</t>
  </si>
  <si>
    <t>7805029012</t>
  </si>
  <si>
    <t>26422396</t>
  </si>
  <si>
    <t>ФГБОУ ВО ПГУПС</t>
  </si>
  <si>
    <t>7812009592</t>
  </si>
  <si>
    <t>28934747</t>
  </si>
  <si>
    <t>ФГБОУ ВПО "СПбГАВМ"</t>
  </si>
  <si>
    <t>7810232965</t>
  </si>
  <si>
    <t>26491915</t>
  </si>
  <si>
    <t>ФГБОУ ВПО "СПбГПУ"</t>
  </si>
  <si>
    <t>7804040077</t>
  </si>
  <si>
    <t>30903763</t>
  </si>
  <si>
    <t>ФГБУ "ЦЖКУ" МИНОБОРОНЫ РОССИИ</t>
  </si>
  <si>
    <t>7729314745</t>
  </si>
  <si>
    <t>770101001</t>
  </si>
  <si>
    <t>28436138</t>
  </si>
  <si>
    <t>ФГБУН Институт прикладной астрономии Российской академии наук</t>
  </si>
  <si>
    <t>7813045434</t>
  </si>
  <si>
    <t>28485475</t>
  </si>
  <si>
    <t>ФГКУ "Невский СЦ МЧС России"</t>
  </si>
  <si>
    <t>7817002417</t>
  </si>
  <si>
    <t>26422476</t>
  </si>
  <si>
    <t>ФГУП "Завод имени М.И.Калинина"</t>
  </si>
  <si>
    <t>7801017746</t>
  </si>
  <si>
    <t>31-01-2012 00:00:00</t>
  </si>
  <si>
    <t>26361099</t>
  </si>
  <si>
    <t>ФГУП "НИИ командных приборов"</t>
  </si>
  <si>
    <t>7805005950</t>
  </si>
  <si>
    <t>26422456</t>
  </si>
  <si>
    <t>ФГУП "Научно-производственное предприятие "Краснознаменец"</t>
  </si>
  <si>
    <t>7806005180</t>
  </si>
  <si>
    <t>28508026</t>
  </si>
  <si>
    <t>ФКОУ ДПО Санкт-Петербургский ИПКР ФСИН России</t>
  </si>
  <si>
    <t>7820016787</t>
  </si>
  <si>
    <t>26361128</t>
  </si>
  <si>
    <t>Филиал "Северо-Западная ТЭЦ им. А.Г.Бориса" АО "Интер РАО - Электрогенерация"</t>
  </si>
  <si>
    <t>7704784450</t>
  </si>
  <si>
    <t>781443001</t>
  </si>
  <si>
    <t>30941480</t>
  </si>
  <si>
    <t>Филиал ФГБУ "ЦЖКУ" Минобороны России по ЗВО</t>
  </si>
  <si>
    <t>26784043</t>
  </si>
  <si>
    <t>Энергоснабжающие организации c установленной мощностью до 1 Гкал/ч</t>
  </si>
  <si>
    <t>01-12-2011 00:00:00</t>
  </si>
  <si>
    <t>№</t>
  </si>
  <si>
    <t>город Санкт-Петербург</t>
  </si>
  <si>
    <t>40000000</t>
  </si>
  <si>
    <t>город Зеленогорск</t>
  </si>
  <si>
    <t>40361000</t>
  </si>
  <si>
    <t>город Колпино</t>
  </si>
  <si>
    <t>40342000</t>
  </si>
  <si>
    <t>город Красное Село</t>
  </si>
  <si>
    <t>40353000</t>
  </si>
  <si>
    <t>город Кронштадт</t>
  </si>
  <si>
    <t>40360000</t>
  </si>
  <si>
    <t>город Ломоносов</t>
  </si>
  <si>
    <t>40372000</t>
  </si>
  <si>
    <t>город Павловск</t>
  </si>
  <si>
    <t>40387000</t>
  </si>
  <si>
    <t>город Петергоф</t>
  </si>
  <si>
    <t>40395000</t>
  </si>
  <si>
    <t>город Пушкин</t>
  </si>
  <si>
    <t>40397000</t>
  </si>
  <si>
    <t>город Сестрорецк</t>
  </si>
  <si>
    <t>40362000</t>
  </si>
  <si>
    <t>муниципальный округ № 15</t>
  </si>
  <si>
    <t>40317000</t>
  </si>
  <si>
    <t>муниципальный округ № 21</t>
  </si>
  <si>
    <t>40331000</t>
  </si>
  <si>
    <t>муниципальный округ № 54</t>
  </si>
  <si>
    <t>40383000</t>
  </si>
  <si>
    <t>муниципальный округ № 65</t>
  </si>
  <si>
    <t>40322000</t>
  </si>
  <si>
    <t>муниципальный округ № 7</t>
  </si>
  <si>
    <t>40307000</t>
  </si>
  <si>
    <t>муниципальный округ № 72</t>
  </si>
  <si>
    <t>40903000</t>
  </si>
  <si>
    <t>муниципальный округ № 75</t>
  </si>
  <si>
    <t>40906000</t>
  </si>
  <si>
    <t>муниципальный округ № 78</t>
  </si>
  <si>
    <t>40909000</t>
  </si>
  <si>
    <t>муниципальный округ Автово</t>
  </si>
  <si>
    <t>40338000</t>
  </si>
  <si>
    <t>муниципальный округ Адмиралтейский округ</t>
  </si>
  <si>
    <t>40303000</t>
  </si>
  <si>
    <t>муниципальный округ Академическое</t>
  </si>
  <si>
    <t>40329000</t>
  </si>
  <si>
    <t>муниципальный округ Аптекарский остров</t>
  </si>
  <si>
    <t>40392000</t>
  </si>
  <si>
    <t>муниципальный округ Балканский</t>
  </si>
  <si>
    <t>40907000</t>
  </si>
  <si>
    <t>муниципальный округ Большая Охта</t>
  </si>
  <si>
    <t>40349000</t>
  </si>
  <si>
    <t>муниципальный округ Васильевский</t>
  </si>
  <si>
    <t>40308000</t>
  </si>
  <si>
    <t>муниципальный округ Введенский</t>
  </si>
  <si>
    <t>40389000</t>
  </si>
  <si>
    <t>муниципальный округ Владимирский округ</t>
  </si>
  <si>
    <t>40913000</t>
  </si>
  <si>
    <t>муниципальный округ Волковское</t>
  </si>
  <si>
    <t>40902000</t>
  </si>
  <si>
    <t>муниципальный округ Гавань</t>
  </si>
  <si>
    <t>40309000</t>
  </si>
  <si>
    <t>муниципальный округ Гагаринское</t>
  </si>
  <si>
    <t>40374000</t>
  </si>
  <si>
    <t>муниципальный округ Георгиевский</t>
  </si>
  <si>
    <t>40905000</t>
  </si>
  <si>
    <t>муниципальный округ Горелово</t>
  </si>
  <si>
    <t>40359000</t>
  </si>
  <si>
    <t>муниципальный округ Гражданка</t>
  </si>
  <si>
    <t>40328000</t>
  </si>
  <si>
    <t>муниципальный округ Дачное</t>
  </si>
  <si>
    <t>40337000</t>
  </si>
  <si>
    <t>муниципальный округ Дворцовый округ</t>
  </si>
  <si>
    <t>40908000</t>
  </si>
  <si>
    <t>муниципальный округ Екатерингофский</t>
  </si>
  <si>
    <t>40306000</t>
  </si>
  <si>
    <t>муниципальный округ Звездное</t>
  </si>
  <si>
    <t>40377000</t>
  </si>
  <si>
    <t>муниципальный округ Ивановский</t>
  </si>
  <si>
    <t>40379000</t>
  </si>
  <si>
    <t>муниципальный округ Измайловское</t>
  </si>
  <si>
    <t>40305000</t>
  </si>
  <si>
    <t>муниципальный округ Княжево</t>
  </si>
  <si>
    <t>40335000</t>
  </si>
  <si>
    <t>муниципальный округ Коломна</t>
  </si>
  <si>
    <t>40301000</t>
  </si>
  <si>
    <t>муниципальный округ Коломяги</t>
  </si>
  <si>
    <t>40327000</t>
  </si>
  <si>
    <t>муниципальный округ Комендантский аэродром</t>
  </si>
  <si>
    <t>40324000</t>
  </si>
  <si>
    <t>муниципальный округ Константиновское</t>
  </si>
  <si>
    <t>40358000</t>
  </si>
  <si>
    <t>муниципальный округ Красненькая речка</t>
  </si>
  <si>
    <t>40340000</t>
  </si>
  <si>
    <t>муниципальный округ Кронверкское</t>
  </si>
  <si>
    <t>40390000</t>
  </si>
  <si>
    <t>муниципальный округ Купчино</t>
  </si>
  <si>
    <t>40904000</t>
  </si>
  <si>
    <t>муниципальный округ Ланское</t>
  </si>
  <si>
    <t>40323000</t>
  </si>
  <si>
    <t>муниципальный округ Лахта-Ольгино</t>
  </si>
  <si>
    <t>40321000</t>
  </si>
  <si>
    <t>муниципальный округ Лиговка-Ямская</t>
  </si>
  <si>
    <t>40912000</t>
  </si>
  <si>
    <t>муниципальный округ Литейный округ</t>
  </si>
  <si>
    <t>40910000</t>
  </si>
  <si>
    <t>муниципальный округ Малая Охта</t>
  </si>
  <si>
    <t>40350000</t>
  </si>
  <si>
    <t>муниципальный округ Морские ворота</t>
  </si>
  <si>
    <t>40341000</t>
  </si>
  <si>
    <t>муниципальный округ Морской</t>
  </si>
  <si>
    <t>40310000</t>
  </si>
  <si>
    <t>муниципальный округ Московская застава</t>
  </si>
  <si>
    <t>40373000</t>
  </si>
  <si>
    <t>муниципальный округ Нарвский округ</t>
  </si>
  <si>
    <t>40339000</t>
  </si>
  <si>
    <t>муниципальный округ Народный</t>
  </si>
  <si>
    <t>40382000</t>
  </si>
  <si>
    <t>муниципальный округ Невская застава</t>
  </si>
  <si>
    <t>40378000</t>
  </si>
  <si>
    <t>муниципальный округ Невский округ</t>
  </si>
  <si>
    <t>40384000</t>
  </si>
  <si>
    <t>муниципальный округ Новоизмайловское</t>
  </si>
  <si>
    <t>40375000</t>
  </si>
  <si>
    <t>муниципальный округ Обуховский</t>
  </si>
  <si>
    <t>40380000</t>
  </si>
  <si>
    <t>муниципальный округ Озеро Долгое</t>
  </si>
  <si>
    <t>40325000</t>
  </si>
  <si>
    <t>муниципальный округ Оккервиль</t>
  </si>
  <si>
    <t>40385000</t>
  </si>
  <si>
    <t>муниципальный округ Остров Декабристов</t>
  </si>
  <si>
    <t>40311000</t>
  </si>
  <si>
    <t>муниципальный округ Пискаревка</t>
  </si>
  <si>
    <t>40332000</t>
  </si>
  <si>
    <t>муниципальный округ Полюстрово</t>
  </si>
  <si>
    <t>40348000</t>
  </si>
  <si>
    <t>муниципальный округ Пороховые</t>
  </si>
  <si>
    <t>40351000</t>
  </si>
  <si>
    <t>муниципальный округ Посадский</t>
  </si>
  <si>
    <t>40391000</t>
  </si>
  <si>
    <t>муниципальный округ Правобережный</t>
  </si>
  <si>
    <t>40386000</t>
  </si>
  <si>
    <t>муниципальный округ Прометей</t>
  </si>
  <si>
    <t>40334000</t>
  </si>
  <si>
    <t>муниципальный округ Пулковский меридиан</t>
  </si>
  <si>
    <t>40376000</t>
  </si>
  <si>
    <t>муниципальный округ Ржевка</t>
  </si>
  <si>
    <t>40352000</t>
  </si>
  <si>
    <t>муниципальный округ Рыбацкое</t>
  </si>
  <si>
    <t>40381000</t>
  </si>
  <si>
    <t>муниципальный округ Сампсониевское</t>
  </si>
  <si>
    <t>40314000</t>
  </si>
  <si>
    <t>муниципальный округ Светлановское</t>
  </si>
  <si>
    <t>40315000</t>
  </si>
  <si>
    <t>муниципальный округ Северный</t>
  </si>
  <si>
    <t>40333000</t>
  </si>
  <si>
    <t>муниципальный округ Семеновский</t>
  </si>
  <si>
    <t>40304000</t>
  </si>
  <si>
    <t>муниципальный округ Сенной округ</t>
  </si>
  <si>
    <t>40302000</t>
  </si>
  <si>
    <t>муниципальный округ Сергиевское</t>
  </si>
  <si>
    <t>40318000</t>
  </si>
  <si>
    <t>муниципальный округ Смольнинское</t>
  </si>
  <si>
    <t>40911000</t>
  </si>
  <si>
    <t>муниципальный округ Сосновая поляна</t>
  </si>
  <si>
    <t>40356000</t>
  </si>
  <si>
    <t>муниципальный округ Сосновское</t>
  </si>
  <si>
    <t>40316000</t>
  </si>
  <si>
    <t>муниципальный округ Ульянка</t>
  </si>
  <si>
    <t>40336000</t>
  </si>
  <si>
    <t>муниципальный округ Урицк</t>
  </si>
  <si>
    <t>40357000</t>
  </si>
  <si>
    <t>муниципальный округ Финляндский округ</t>
  </si>
  <si>
    <t>40330000</t>
  </si>
  <si>
    <t>муниципальный округ Чкаловское</t>
  </si>
  <si>
    <t>40394000</t>
  </si>
  <si>
    <t>муниципальный округ Шувалово-Озерки</t>
  </si>
  <si>
    <t>40319000</t>
  </si>
  <si>
    <t>муниципальный округ Юго-Запад</t>
  </si>
  <si>
    <t>40354000</t>
  </si>
  <si>
    <t>муниципальный округ Южно-Приморский</t>
  </si>
  <si>
    <t>40355000</t>
  </si>
  <si>
    <t>муниципальный округ Юнтолово</t>
  </si>
  <si>
    <t>40326000</t>
  </si>
  <si>
    <t>муниципальный округ округ Петровский</t>
  </si>
  <si>
    <t>40393000</t>
  </si>
  <si>
    <t>поселок Александровская</t>
  </si>
  <si>
    <t>40398000</t>
  </si>
  <si>
    <t>поселок Белоостров</t>
  </si>
  <si>
    <t>40363000</t>
  </si>
  <si>
    <t>поселок Комарово</t>
  </si>
  <si>
    <t>40364000</t>
  </si>
  <si>
    <t>поселок Левашово</t>
  </si>
  <si>
    <t>40312000</t>
  </si>
  <si>
    <t>поселок Лисий Нос</t>
  </si>
  <si>
    <t>40320000</t>
  </si>
  <si>
    <t>поселок Металлострой</t>
  </si>
  <si>
    <t>40343000</t>
  </si>
  <si>
    <t>поселок Молодежное</t>
  </si>
  <si>
    <t>40365000</t>
  </si>
  <si>
    <t>поселок Парголово</t>
  </si>
  <si>
    <t>40313000</t>
  </si>
  <si>
    <t>поселок Песочный</t>
  </si>
  <si>
    <t>40366000</t>
  </si>
  <si>
    <t>поселок Петро-Славянка</t>
  </si>
  <si>
    <t>40344000</t>
  </si>
  <si>
    <t>поселок Понтонный</t>
  </si>
  <si>
    <t>40345000</t>
  </si>
  <si>
    <t>поселок Репино</t>
  </si>
  <si>
    <t>40367000</t>
  </si>
  <si>
    <t>поселок Саперный</t>
  </si>
  <si>
    <t>40346000</t>
  </si>
  <si>
    <t>поселок Серово</t>
  </si>
  <si>
    <t>40368000</t>
  </si>
  <si>
    <t>поселок Смолячково</t>
  </si>
  <si>
    <t>40369000</t>
  </si>
  <si>
    <t>поселок Солнечное</t>
  </si>
  <si>
    <t>40370000</t>
  </si>
  <si>
    <t>поселок Стрельна</t>
  </si>
  <si>
    <t>40396000</t>
  </si>
  <si>
    <t>поселок Тярлево</t>
  </si>
  <si>
    <t>40388000</t>
  </si>
  <si>
    <t>поселок Усть-Ижора</t>
  </si>
  <si>
    <t>40347000</t>
  </si>
  <si>
    <t>поселок Ушково</t>
  </si>
  <si>
    <t>40371000</t>
  </si>
  <si>
    <t>поселок Шушары</t>
  </si>
  <si>
    <t>40901000</t>
  </si>
  <si>
    <t>МО_ОКТМО</t>
  </si>
  <si>
    <t>Производство тепловой энергии. Некомбинированная выработка</t>
  </si>
  <si>
    <t>Производство тепловой энергии. Комбинированная выработка с уст. мощностью производства электрической энергии менее 25 МВт</t>
  </si>
  <si>
    <t>Производство тепловой энергии. Комбинированная выработка с уст. мощностью производства электрической энергии 25 МВт и более</t>
  </si>
  <si>
    <t>Производство. Теплоноситель</t>
  </si>
  <si>
    <t>Передача. Тепловая энергия</t>
  </si>
  <si>
    <t>Передача. Теплоноситель</t>
  </si>
  <si>
    <t>Сбыт. Тепловая энергия</t>
  </si>
  <si>
    <t>Сбыт. Теплоноситель</t>
  </si>
  <si>
    <t>Подключение (технологическое присоединение) к системе теплоснабжения</t>
  </si>
  <si>
    <t>Поддержание резервной тепловой мощности при отсутствии потребления тепловой энергии</t>
  </si>
  <si>
    <t>4190415</t>
  </si>
  <si>
    <t>Нет доступных обновлений для шаблона с кодом FAS.JKH.OPEN.INFO.ORG.WARM!</t>
  </si>
  <si>
    <t>15.01.2021</t>
  </si>
  <si>
    <t>Добавить сведения</t>
  </si>
  <si>
    <t>Кармин Алексей Андреевич</t>
  </si>
  <si>
    <t>директор ОП ООО "ЕСЭ-Кубань" в г.Санкт-Петербург</t>
  </si>
  <si>
    <t>(831) 243 01 89, доб. 26730</t>
  </si>
  <si>
    <t>KarminAA@volgaenergo.ru</t>
  </si>
  <si>
    <t>ОП ООО "ЕСЭ-Кубань" в г.Санкт-Петербург</t>
  </si>
  <si>
    <t>ООО "ЕвроСибЭнерго-Кубань"</t>
  </si>
  <si>
    <t>1122373002058</t>
  </si>
  <si>
    <t>01.11.2019</t>
  </si>
  <si>
    <t>МИФНС №26 по Санкт-Петербургу</t>
  </si>
  <si>
    <t>197229, г. Санкт-Петербург, Юнтоловский пр-т, 49к6, п.8-н</t>
  </si>
  <si>
    <t>352330, Краснодарский край, г. Усть-Лабинск,
 ул. Октябрьская, дом 42, литер А, помещение 54</t>
  </si>
  <si>
    <t>http://kuban.uenergo.ru/</t>
  </si>
  <si>
    <t>Sidorenko_SP@irkutskenergo.ru</t>
  </si>
  <si>
    <t>c 08:00 до 17:00</t>
  </si>
  <si>
    <t>Система теплоснабжения от котельной 27К</t>
  </si>
  <si>
    <t>О</t>
  </si>
  <si>
    <t>Система теплоснабжения от котельной 17К</t>
  </si>
  <si>
    <t>Система теплоснабжения от котельной 6К</t>
  </si>
  <si>
    <t>Система теплоснабжения от котельной 23К</t>
  </si>
  <si>
    <t>муниципальный округ Юнтолово (40326000)</t>
  </si>
  <si>
    <t>Министерство энергетики РФ</t>
  </si>
  <si>
    <t>12.11.2020</t>
  </si>
  <si>
    <t>991</t>
  </si>
  <si>
    <t xml:space="preserve">объекты систем теплоснабжения, обеспечивающие потребителей по адресам:
 -  Юнтоловский пр. 47, корп.2,3,4,5,6; ул.3-я Конная Лахта уч.4 (северо-восточнее д.45 лит.Д по 3-й Конной Лахте) , корп.27 ; 3-я Конная Лахта, уч.3  (сверо-восточнее д.45 литД по 3-й Конной Лахте ), корп. 21,22,23,28. 
 - Юнтоловский пр.,д 49 корп.3,4,5,6,7; д.53 корп.4; 3-я Конная Лахта, уч.2 (северо-восточнее д.45 лит. Д по 3-й Конной Лахте) корп.16
 - Юнтоловский пр., д.51 корп.3, 4; д.53, корп.3; 3-я Конная Лахта уч.2 (северо-восточнее д.45 лит.Д по 3-й Конной Лахте) корп.1,2, 12,13,14,18
</t>
  </si>
  <si>
    <t xml:space="preserve">Панаско </t>
  </si>
  <si>
    <t xml:space="preserve">Дмитрий </t>
  </si>
  <si>
    <t>Юрьевич</t>
  </si>
  <si>
    <t>+7 999 619 34 38</t>
  </si>
  <si>
    <t>PanaskoDY@irkutskenergo.ru</t>
  </si>
  <si>
    <t>20-12-2020 00:00:00</t>
  </si>
  <si>
    <t>06-09-2021 00:00:00</t>
  </si>
  <si>
    <t>30-12-2020 00:00:00</t>
  </si>
  <si>
    <t>21-10-2021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</si>
</sst>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&quot;₽&quot;* #,##0_);_(&quot;₽&quot;* \(#,##0\);_(&quot;₽&quot;* &quot;-&quot;_);_(@_)"/>
    <numFmt numFmtId="165" formatCode="_(* #,##0_);_(* \(#,##0\);_(* &quot;-&quot;_);_(@_)"/>
    <numFmt numFmtId="166" formatCode="_(&quot;₽&quot;* #,##0.00_);_(&quot;₽&quot;* \(#,##0.00\);_(&quot;₽&quot;* &quot;-&quot;??_);_(@_)"/>
    <numFmt numFmtId="167" formatCode="_(* #,##0.00_);_(* \(#,##0.00\);_(* &quot;-&quot;??_);_(@_)"/>
    <numFmt numFmtId="168" formatCode="&quot;$&quot;#,##0_);[Red]\(&quot;$&quot;#,##0\)"/>
    <numFmt numFmtId="169" formatCode="#,##0.000"/>
    <numFmt numFmtId="170" formatCode="_-* #,##0.00[$€-1]_-;\-* #,##0.00[$€-1]_-;_-* &quot;-&quot;??[$€-1]_-"/>
    <numFmt numFmtId="171" formatCode="#,##0.0"/>
    <numFmt numFmtId="172" formatCode="#,##0.0000"/>
  </numFmts>
  <fonts count="108"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9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sz val="10"/>
      <name val="Wingdings 2"/>
      <family val="1"/>
      <charset val="2"/>
    </font>
    <font>
      <b/>
      <u/>
      <sz val="9"/>
      <color indexed="6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sz val="9"/>
      <color indexed="9"/>
      <name val="Tahoma"/>
      <family val="2"/>
      <charset val="204"/>
    </font>
    <font>
      <b/>
      <u/>
      <sz val="9"/>
      <name val="Tahoma"/>
      <family val="2"/>
      <charset val="204"/>
    </font>
    <font>
      <sz val="11"/>
      <name val="Wingdings 2"/>
      <family val="1"/>
      <charset val="2"/>
    </font>
    <font>
      <sz val="9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name val="Arial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10"/>
      <color indexed="9"/>
      <name val="Tahoma"/>
      <family val="2"/>
      <charset val="204"/>
    </font>
    <font>
      <sz val="12"/>
      <name val="Marlett"/>
      <charset val="2"/>
    </font>
    <font>
      <sz val="8"/>
      <name val="Verdana"/>
      <family val="2"/>
      <charset val="204"/>
    </font>
    <font>
      <b/>
      <sz val="9"/>
      <color indexed="18"/>
      <name val="Tahoma"/>
      <family val="2"/>
      <charset val="204"/>
    </font>
    <font>
      <sz val="9"/>
      <color indexed="30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10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vertAlign val="superscript"/>
      <sz val="8"/>
      <name val="Tahoma"/>
      <family val="2"/>
      <charset val="204"/>
    </font>
    <font>
      <sz val="18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3"/>
      <color indexed="8"/>
      <name val="Tahoma"/>
      <family val="2"/>
      <charset val="204"/>
    </font>
    <font>
      <b/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name val="Tahoma"/>
      <family val="2"/>
      <charset val="204"/>
    </font>
    <font>
      <sz val="3"/>
      <color indexed="55"/>
      <name val="Tahoma"/>
      <family val="2"/>
      <charset val="204"/>
    </font>
    <font>
      <sz val="18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name val="Webdings2"/>
      <charset val="204"/>
    </font>
    <font>
      <sz val="1"/>
      <color indexed="10"/>
      <name val="Tahoma"/>
      <family val="2"/>
      <charset val="204"/>
    </font>
    <font>
      <sz val="1"/>
      <name val="Tahoma"/>
      <family val="2"/>
      <charset val="204"/>
    </font>
    <font>
      <b/>
      <sz val="18"/>
      <name val="Tahoma"/>
      <family val="2"/>
      <charset val="204"/>
    </font>
    <font>
      <sz val="3"/>
      <color indexed="9"/>
      <name val="3"/>
      <charset val="204"/>
    </font>
    <font>
      <sz val="3"/>
      <color indexed="10"/>
      <name val="3"/>
      <charset val="204"/>
    </font>
    <font>
      <sz val="3"/>
      <name val="3"/>
      <charset val="204"/>
    </font>
    <font>
      <sz val="3"/>
      <color indexed="60"/>
      <name val="3"/>
      <charset val="204"/>
    </font>
    <font>
      <b/>
      <sz val="3"/>
      <name val="3"/>
      <charset val="204"/>
    </font>
    <font>
      <sz val="3"/>
      <color indexed="10"/>
      <name val="Tahoma"/>
      <family val="2"/>
      <charset val="204"/>
    </font>
    <font>
      <sz val="1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0"/>
      <name val="Tahoma"/>
      <family val="2"/>
      <charset val="204"/>
    </font>
    <font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3"/>
      <color theme="0"/>
      <name val="3"/>
      <charset val="204"/>
    </font>
    <font>
      <sz val="3"/>
      <color theme="0"/>
      <name val="Tahoma"/>
      <family val="2"/>
      <charset val="204"/>
    </font>
    <font>
      <sz val="10"/>
      <color rgb="FFFF0000"/>
      <name val="Tahoma"/>
      <family val="2"/>
      <charset val="204"/>
    </font>
    <font>
      <b/>
      <u/>
      <sz val="9"/>
      <color rgb="FF333399"/>
      <name val="Tahoma"/>
      <family val="2"/>
      <charset val="204"/>
    </font>
    <font>
      <sz val="7"/>
      <color theme="0" tint="-0.499984740745262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2"/>
      <name val="Tahoma"/>
      <family val="2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rgb="FFEAEAEA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55"/>
      </bottom>
      <diagonal/>
    </border>
  </borders>
  <cellStyleXfs count="109">
    <xf numFmtId="49" fontId="0" fillId="0" borderId="0" applyBorder="0">
      <alignment vertical="top"/>
    </xf>
    <xf numFmtId="0" fontId="2" fillId="0" borderId="0"/>
    <xf numFmtId="170" fontId="2" fillId="0" borderId="0"/>
    <xf numFmtId="0" fontId="45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18" fillId="0" borderId="1" applyNumberFormat="0" applyAlignment="0">
      <protection locked="0"/>
    </xf>
    <xf numFmtId="168" fontId="3" fillId="0" borderId="0" applyFont="0" applyFill="0" applyBorder="0" applyAlignment="0" applyProtection="0"/>
    <xf numFmtId="171" fontId="5" fillId="2" borderId="0">
      <protection locked="0"/>
    </xf>
    <xf numFmtId="0" fontId="15" fillId="0" borderId="0" applyFill="0" applyBorder="0" applyProtection="0">
      <alignment vertical="center"/>
    </xf>
    <xf numFmtId="169" fontId="5" fillId="2" borderId="0">
      <protection locked="0"/>
    </xf>
    <xf numFmtId="172" fontId="5" fillId="2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8" fillId="3" borderId="1" applyNumberFormat="0" applyAlignment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5" fillId="0" borderId="0" applyFill="0" applyBorder="0" applyProtection="0">
      <alignment vertical="center"/>
    </xf>
    <xf numFmtId="0" fontId="15" fillId="0" borderId="0" applyFill="0" applyBorder="0" applyProtection="0">
      <alignment vertical="center"/>
    </xf>
    <xf numFmtId="49" fontId="44" fillId="4" borderId="2" applyNumberFormat="0">
      <alignment horizontal="center" vertical="center"/>
    </xf>
    <xf numFmtId="0" fontId="13" fillId="5" borderId="1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" fillId="6" borderId="3" applyNumberFormat="0" applyFont="0" applyFill="0" applyAlignment="0" applyProtection="0">
      <alignment horizontal="center" vertical="center" wrapText="1"/>
    </xf>
    <xf numFmtId="0" fontId="30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4" fontId="5" fillId="2" borderId="5" applyBorder="0">
      <alignment horizontal="right"/>
    </xf>
    <xf numFmtId="0" fontId="22" fillId="0" borderId="0"/>
    <xf numFmtId="0" fontId="1" fillId="0" borderId="0"/>
    <xf numFmtId="0" fontId="1" fillId="0" borderId="0"/>
    <xf numFmtId="0" fontId="43" fillId="7" borderId="0" applyNumberFormat="0" applyBorder="0" applyAlignment="0">
      <alignment horizontal="left" vertical="center"/>
    </xf>
    <xf numFmtId="49" fontId="43" fillId="0" borderId="0" applyBorder="0">
      <alignment vertical="top"/>
    </xf>
    <xf numFmtId="49" fontId="5" fillId="0" borderId="0" applyBorder="0">
      <alignment vertical="top"/>
    </xf>
    <xf numFmtId="49" fontId="5" fillId="7" borderId="0" applyBorder="0">
      <alignment vertical="top"/>
    </xf>
    <xf numFmtId="49" fontId="5" fillId="0" borderId="0" applyBorder="0">
      <alignment vertical="top"/>
    </xf>
    <xf numFmtId="49" fontId="43" fillId="0" borderId="0" applyBorder="0">
      <alignment vertical="top"/>
    </xf>
    <xf numFmtId="49" fontId="5" fillId="0" borderId="0" applyBorder="0">
      <alignment vertical="top"/>
    </xf>
    <xf numFmtId="0" fontId="22" fillId="0" borderId="0"/>
    <xf numFmtId="49" fontId="5" fillId="0" borderId="0" applyBorder="0">
      <alignment vertical="top"/>
    </xf>
    <xf numFmtId="0" fontId="22" fillId="0" borderId="0"/>
    <xf numFmtId="0" fontId="22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1" fillId="0" borderId="0"/>
    <xf numFmtId="0" fontId="22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48" fillId="0" borderId="0"/>
    <xf numFmtId="0" fontId="48" fillId="0" borderId="0"/>
    <xf numFmtId="0" fontId="22" fillId="0" borderId="0"/>
    <xf numFmtId="0" fontId="92" fillId="0" borderId="0" applyNumberFormat="0" applyFill="0" applyBorder="0" applyAlignment="0" applyProtection="0"/>
    <xf numFmtId="0" fontId="93" fillId="0" borderId="39" applyNumberFormat="0" applyFill="0" applyAlignment="0" applyProtection="0"/>
    <xf numFmtId="0" fontId="94" fillId="0" borderId="40" applyNumberFormat="0" applyFill="0" applyAlignment="0" applyProtection="0"/>
    <xf numFmtId="0" fontId="95" fillId="0" borderId="41" applyNumberFormat="0" applyFill="0" applyAlignment="0" applyProtection="0"/>
    <xf numFmtId="0" fontId="95" fillId="0" borderId="0" applyNumberFormat="0" applyFill="0" applyBorder="0" applyAlignment="0" applyProtection="0"/>
    <xf numFmtId="0" fontId="96" fillId="17" borderId="0" applyNumberFormat="0" applyBorder="0" applyAlignment="0" applyProtection="0"/>
    <xf numFmtId="0" fontId="97" fillId="18" borderId="0" applyNumberFormat="0" applyBorder="0" applyAlignment="0" applyProtection="0"/>
    <xf numFmtId="0" fontId="98" fillId="19" borderId="0" applyNumberFormat="0" applyBorder="0" applyAlignment="0" applyProtection="0"/>
    <xf numFmtId="0" fontId="99" fillId="20" borderId="42" applyNumberFormat="0" applyAlignment="0" applyProtection="0"/>
    <xf numFmtId="0" fontId="100" fillId="20" borderId="43" applyNumberFormat="0" applyAlignment="0" applyProtection="0"/>
    <xf numFmtId="0" fontId="101" fillId="0" borderId="44" applyNumberFormat="0" applyFill="0" applyAlignment="0" applyProtection="0"/>
    <xf numFmtId="0" fontId="102" fillId="21" borderId="45" applyNumberFormat="0" applyAlignment="0" applyProtection="0"/>
    <xf numFmtId="0" fontId="103" fillId="0" borderId="0" applyNumberFormat="0" applyFill="0" applyBorder="0" applyAlignment="0" applyProtection="0"/>
    <xf numFmtId="0" fontId="5" fillId="22" borderId="46" applyNumberFormat="0" applyFont="0" applyAlignment="0" applyProtection="0"/>
    <xf numFmtId="0" fontId="104" fillId="0" borderId="0" applyNumberFormat="0" applyFill="0" applyBorder="0" applyAlignment="0" applyProtection="0"/>
    <xf numFmtId="0" fontId="105" fillId="0" borderId="47" applyNumberFormat="0" applyFill="0" applyAlignment="0" applyProtection="0"/>
    <xf numFmtId="0" fontId="106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106" fillId="26" borderId="0" applyNumberFormat="0" applyBorder="0" applyAlignment="0" applyProtection="0"/>
    <xf numFmtId="0" fontId="106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106" fillId="30" borderId="0" applyNumberFormat="0" applyBorder="0" applyAlignment="0" applyProtection="0"/>
    <xf numFmtId="0" fontId="106" fillId="31" borderId="0" applyNumberFormat="0" applyBorder="0" applyAlignment="0" applyProtection="0"/>
    <xf numFmtId="0" fontId="78" fillId="32" borderId="0" applyNumberFormat="0" applyBorder="0" applyAlignment="0" applyProtection="0"/>
    <xf numFmtId="0" fontId="78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78" fillId="36" borderId="0" applyNumberFormat="0" applyBorder="0" applyAlignment="0" applyProtection="0"/>
    <xf numFmtId="0" fontId="78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78" fillId="40" borderId="0" applyNumberFormat="0" applyBorder="0" applyAlignment="0" applyProtection="0"/>
    <xf numFmtId="0" fontId="78" fillId="41" borderId="0" applyNumberFormat="0" applyBorder="0" applyAlignment="0" applyProtection="0"/>
    <xf numFmtId="0" fontId="106" fillId="42" borderId="0" applyNumberFormat="0" applyBorder="0" applyAlignment="0" applyProtection="0"/>
    <xf numFmtId="0" fontId="106" fillId="43" borderId="0" applyNumberFormat="0" applyBorder="0" applyAlignment="0" applyProtection="0"/>
    <xf numFmtId="0" fontId="78" fillId="44" borderId="0" applyNumberFormat="0" applyBorder="0" applyAlignment="0" applyProtection="0"/>
    <xf numFmtId="0" fontId="78" fillId="45" borderId="0" applyNumberFormat="0" applyBorder="0" applyAlignment="0" applyProtection="0"/>
    <xf numFmtId="0" fontId="106" fillId="46" borderId="0" applyNumberFormat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08">
    <xf numFmtId="49" fontId="0" fillId="0" borderId="0" xfId="0">
      <alignment vertical="top"/>
    </xf>
    <xf numFmtId="49" fontId="7" fillId="0" borderId="6" xfId="0" applyFont="1" applyFill="1" applyBorder="1" applyAlignment="1" applyProtection="1">
      <alignment horizontal="center" vertical="center"/>
    </xf>
    <xf numFmtId="49" fontId="55" fillId="15" borderId="7" xfId="0" applyFont="1" applyFill="1" applyBorder="1" applyAlignment="1" applyProtection="1">
      <alignment horizontal="left" vertical="center"/>
    </xf>
    <xf numFmtId="49" fontId="5" fillId="0" borderId="0" xfId="0" applyFont="1" applyProtection="1">
      <alignment vertical="top"/>
    </xf>
    <xf numFmtId="49" fontId="0" fillId="0" borderId="0" xfId="0" applyProtection="1">
      <alignment vertical="top"/>
    </xf>
    <xf numFmtId="49" fontId="5" fillId="8" borderId="5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12" fillId="0" borderId="0" xfId="0" applyNumberFormat="1" applyFon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center" wrapText="1"/>
    </xf>
    <xf numFmtId="49" fontId="5" fillId="0" borderId="0" xfId="54" applyFont="1" applyAlignment="1" applyProtection="1">
      <alignment vertical="center" wrapText="1"/>
    </xf>
    <xf numFmtId="49" fontId="10" fillId="0" borderId="0" xfId="54" applyFont="1" applyAlignment="1" applyProtection="1">
      <alignment vertical="center"/>
    </xf>
    <xf numFmtId="0" fontId="10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vertical="center" wrapText="1"/>
    </xf>
    <xf numFmtId="0" fontId="5" fillId="0" borderId="0" xfId="53" applyFont="1" applyAlignment="1" applyProtection="1">
      <alignment horizontal="left" vertical="center" wrapText="1"/>
    </xf>
    <xf numFmtId="0" fontId="5" fillId="0" borderId="0" xfId="53" applyFont="1" applyProtection="1"/>
    <xf numFmtId="0" fontId="5" fillId="6" borderId="0" xfId="53" applyFont="1" applyFill="1" applyBorder="1" applyProtection="1"/>
    <xf numFmtId="0" fontId="5" fillId="0" borderId="0" xfId="53" applyFont="1"/>
    <xf numFmtId="0" fontId="25" fillId="0" borderId="0" xfId="53" applyFont="1"/>
    <xf numFmtId="49" fontId="5" fillId="0" borderId="0" xfId="48" applyFont="1" applyProtection="1">
      <alignment vertical="top"/>
    </xf>
    <xf numFmtId="49" fontId="5" fillId="0" borderId="0" xfId="48" applyProtection="1">
      <alignment vertical="top"/>
    </xf>
    <xf numFmtId="0" fontId="10" fillId="0" borderId="0" xfId="58" applyNumberFormat="1" applyFont="1" applyFill="1" applyAlignment="1" applyProtection="1">
      <alignment vertical="center" wrapText="1"/>
    </xf>
    <xf numFmtId="0" fontId="10" fillId="0" borderId="0" xfId="58" applyFont="1" applyFill="1" applyAlignment="1" applyProtection="1">
      <alignment horizontal="left" vertical="center" wrapText="1"/>
    </xf>
    <xf numFmtId="0" fontId="10" fillId="0" borderId="0" xfId="58" applyFont="1" applyAlignment="1" applyProtection="1">
      <alignment vertical="center" wrapText="1"/>
    </xf>
    <xf numFmtId="0" fontId="10" fillId="0" borderId="0" xfId="58" applyFont="1" applyAlignment="1" applyProtection="1">
      <alignment horizontal="center" vertical="center" wrapText="1"/>
    </xf>
    <xf numFmtId="0" fontId="10" fillId="0" borderId="0" xfId="58" applyFont="1" applyFill="1" applyAlignment="1" applyProtection="1">
      <alignment vertical="center" wrapText="1"/>
    </xf>
    <xf numFmtId="0" fontId="23" fillId="0" borderId="0" xfId="58" applyFont="1" applyAlignment="1" applyProtection="1">
      <alignment vertical="center" wrapText="1"/>
    </xf>
    <xf numFmtId="0" fontId="5" fillId="6" borderId="0" xfId="58" applyFont="1" applyFill="1" applyBorder="1" applyAlignment="1" applyProtection="1">
      <alignment vertical="center" wrapText="1"/>
    </xf>
    <xf numFmtId="0" fontId="5" fillId="0" borderId="0" xfId="58" applyFont="1" applyBorder="1" applyAlignment="1" applyProtection="1">
      <alignment vertical="center" wrapText="1"/>
    </xf>
    <xf numFmtId="0" fontId="5" fillId="0" borderId="0" xfId="58" applyFont="1" applyAlignment="1" applyProtection="1">
      <alignment horizontal="right" vertical="center"/>
    </xf>
    <xf numFmtId="0" fontId="5" fillId="0" borderId="0" xfId="58" applyFont="1" applyAlignment="1" applyProtection="1">
      <alignment horizontal="center" vertical="center" wrapText="1"/>
    </xf>
    <xf numFmtId="0" fontId="5" fillId="0" borderId="0" xfId="58" applyFont="1" applyAlignment="1" applyProtection="1">
      <alignment vertical="center" wrapText="1"/>
    </xf>
    <xf numFmtId="0" fontId="26" fillId="6" borderId="0" xfId="58" applyFont="1" applyFill="1" applyBorder="1" applyAlignment="1" applyProtection="1">
      <alignment vertical="center" wrapText="1"/>
    </xf>
    <xf numFmtId="0" fontId="5" fillId="6" borderId="0" xfId="58" applyFont="1" applyFill="1" applyBorder="1" applyAlignment="1" applyProtection="1">
      <alignment horizontal="right" vertical="center" wrapText="1" indent="1"/>
    </xf>
    <xf numFmtId="14" fontId="10" fillId="6" borderId="0" xfId="58" applyNumberFormat="1" applyFont="1" applyFill="1" applyBorder="1" applyAlignment="1" applyProtection="1">
      <alignment horizontal="center" vertical="center" wrapText="1"/>
    </xf>
    <xf numFmtId="0" fontId="10" fillId="6" borderId="0" xfId="58" applyNumberFormat="1" applyFont="1" applyFill="1" applyBorder="1" applyAlignment="1" applyProtection="1">
      <alignment horizontal="center" vertical="center" wrapText="1"/>
    </xf>
    <xf numFmtId="0" fontId="5" fillId="6" borderId="0" xfId="58" applyFont="1" applyFill="1" applyBorder="1" applyAlignment="1" applyProtection="1">
      <alignment horizontal="center" vertical="center" wrapText="1"/>
    </xf>
    <xf numFmtId="14" fontId="5" fillId="6" borderId="0" xfId="58" applyNumberFormat="1" applyFont="1" applyFill="1" applyBorder="1" applyAlignment="1" applyProtection="1">
      <alignment horizontal="center" vertical="center" wrapText="1"/>
    </xf>
    <xf numFmtId="0" fontId="23" fillId="0" borderId="0" xfId="58" applyFont="1" applyAlignment="1" applyProtection="1">
      <alignment horizontal="center" vertical="center" wrapText="1"/>
    </xf>
    <xf numFmtId="0" fontId="27" fillId="6" borderId="0" xfId="58" applyNumberFormat="1" applyFont="1" applyFill="1" applyBorder="1" applyAlignment="1" applyProtection="1">
      <alignment horizontal="center" vertical="center" wrapText="1"/>
    </xf>
    <xf numFmtId="0" fontId="5" fillId="6" borderId="0" xfId="58" applyNumberFormat="1" applyFont="1" applyFill="1" applyBorder="1" applyAlignment="1" applyProtection="1">
      <alignment horizontal="right" vertical="center" wrapText="1" indent="1"/>
    </xf>
    <xf numFmtId="0" fontId="5" fillId="0" borderId="0" xfId="58" applyFont="1" applyFill="1" applyAlignment="1" applyProtection="1">
      <alignment vertical="center"/>
    </xf>
    <xf numFmtId="0" fontId="10" fillId="0" borderId="0" xfId="58" applyFont="1" applyFill="1" applyBorder="1" applyAlignment="1" applyProtection="1">
      <alignment vertical="center" wrapText="1"/>
    </xf>
    <xf numFmtId="49" fontId="10" fillId="0" borderId="0" xfId="58" applyNumberFormat="1" applyFont="1" applyFill="1" applyBorder="1" applyAlignment="1" applyProtection="1">
      <alignment horizontal="left" vertical="center" wrapText="1"/>
    </xf>
    <xf numFmtId="49" fontId="26" fillId="6" borderId="0" xfId="58" applyNumberFormat="1" applyFont="1" applyFill="1" applyBorder="1" applyAlignment="1" applyProtection="1">
      <alignment horizontal="center" vertical="center" wrapText="1"/>
    </xf>
    <xf numFmtId="0" fontId="28" fillId="0" borderId="0" xfId="58" applyFont="1" applyAlignment="1" applyProtection="1">
      <alignment vertical="center" wrapText="1"/>
    </xf>
    <xf numFmtId="49" fontId="0" fillId="9" borderId="0" xfId="0" applyFill="1" applyProtection="1">
      <alignment vertical="top"/>
    </xf>
    <xf numFmtId="0" fontId="5" fillId="0" borderId="0" xfId="60" applyFont="1" applyFill="1" applyAlignment="1" applyProtection="1">
      <alignment vertical="center" wrapText="1"/>
    </xf>
    <xf numFmtId="0" fontId="22" fillId="0" borderId="0" xfId="51" applyProtection="1"/>
    <xf numFmtId="0" fontId="23" fillId="0" borderId="0" xfId="58" applyNumberFormat="1" applyFont="1" applyFill="1" applyBorder="1" applyAlignment="1" applyProtection="1">
      <alignment horizontal="center" vertical="top" wrapText="1"/>
    </xf>
    <xf numFmtId="0" fontId="0" fillId="6" borderId="8" xfId="58" applyFont="1" applyFill="1" applyBorder="1" applyAlignment="1" applyProtection="1">
      <alignment horizontal="right" vertical="center" wrapText="1" indent="1"/>
    </xf>
    <xf numFmtId="0" fontId="0" fillId="6" borderId="0" xfId="58" applyFont="1" applyFill="1" applyBorder="1" applyAlignment="1" applyProtection="1">
      <alignment horizontal="center" vertical="center" wrapText="1"/>
    </xf>
    <xf numFmtId="49" fontId="0" fillId="6" borderId="0" xfId="58" applyNumberFormat="1" applyFont="1" applyFill="1" applyBorder="1" applyAlignment="1" applyProtection="1">
      <alignment horizontal="right" vertical="center" wrapText="1" indent="1"/>
    </xf>
    <xf numFmtId="49" fontId="32" fillId="6" borderId="0" xfId="37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49" fontId="0" fillId="0" borderId="0" xfId="0" applyAlignment="1">
      <alignment horizontal="center" vertical="top"/>
    </xf>
    <xf numFmtId="0" fontId="19" fillId="9" borderId="0" xfId="60" applyFont="1" applyFill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horizontal="center" vertical="top"/>
    </xf>
    <xf numFmtId="0" fontId="5" fillId="0" borderId="6" xfId="56" applyFont="1" applyFill="1" applyBorder="1" applyAlignment="1" applyProtection="1">
      <alignment vertical="center" wrapText="1"/>
    </xf>
    <xf numFmtId="49" fontId="0" fillId="0" borderId="0" xfId="0" applyAlignment="1">
      <alignment vertical="top" wrapText="1"/>
    </xf>
    <xf numFmtId="0" fontId="37" fillId="0" borderId="0" xfId="58" applyFont="1" applyAlignment="1" applyProtection="1">
      <alignment vertical="center" wrapText="1"/>
    </xf>
    <xf numFmtId="0" fontId="0" fillId="0" borderId="6" xfId="56" applyFont="1" applyFill="1" applyBorder="1" applyAlignment="1" applyProtection="1">
      <alignment vertical="center" wrapText="1"/>
    </xf>
    <xf numFmtId="0" fontId="37" fillId="0" borderId="0" xfId="60" applyFont="1" applyFill="1" applyAlignment="1" applyProtection="1">
      <alignment vertical="center" wrapText="1"/>
    </xf>
    <xf numFmtId="49" fontId="7" fillId="0" borderId="0" xfId="0" applyFont="1">
      <alignment vertical="top"/>
    </xf>
    <xf numFmtId="0" fontId="38" fillId="6" borderId="0" xfId="60" applyFont="1" applyFill="1" applyBorder="1" applyAlignment="1" applyProtection="1">
      <alignment horizontal="center" vertical="center" wrapText="1"/>
    </xf>
    <xf numFmtId="0" fontId="38" fillId="0" borderId="0" xfId="60" applyFont="1" applyFill="1" applyAlignment="1" applyProtection="1">
      <alignment horizontal="center" vertical="center" wrapText="1"/>
    </xf>
    <xf numFmtId="0" fontId="38" fillId="6" borderId="0" xfId="53" applyFont="1" applyFill="1" applyBorder="1" applyAlignment="1" applyProtection="1">
      <alignment horizontal="center"/>
    </xf>
    <xf numFmtId="0" fontId="38" fillId="0" borderId="0" xfId="53" applyFont="1" applyAlignment="1" applyProtection="1">
      <alignment horizontal="center" vertical="center"/>
    </xf>
    <xf numFmtId="0" fontId="38" fillId="6" borderId="0" xfId="53" applyFont="1" applyFill="1" applyBorder="1" applyAlignment="1" applyProtection="1">
      <alignment horizontal="center" vertical="center"/>
    </xf>
    <xf numFmtId="49" fontId="35" fillId="0" borderId="3" xfId="0" applyFont="1" applyBorder="1" applyAlignment="1">
      <alignment vertical="top" wrapText="1"/>
    </xf>
    <xf numFmtId="0" fontId="5" fillId="0" borderId="3" xfId="39" applyFont="1" applyBorder="1" applyAlignment="1" applyProtection="1">
      <alignment horizontal="justify" vertical="top" wrapText="1"/>
    </xf>
    <xf numFmtId="0" fontId="0" fillId="6" borderId="0" xfId="58" applyFont="1" applyFill="1" applyBorder="1" applyAlignment="1" applyProtection="1">
      <alignment horizontal="right" vertical="center" wrapText="1" indent="1"/>
    </xf>
    <xf numFmtId="0" fontId="0" fillId="6" borderId="0" xfId="58" applyNumberFormat="1" applyFont="1" applyFill="1" applyBorder="1" applyAlignment="1" applyProtection="1">
      <alignment horizontal="right" vertical="center" wrapText="1" indent="1"/>
    </xf>
    <xf numFmtId="0" fontId="36" fillId="0" borderId="0" xfId="60" applyFont="1" applyFill="1" applyAlignment="1" applyProtection="1">
      <alignment vertical="center" wrapText="1"/>
    </xf>
    <xf numFmtId="49" fontId="5" fillId="0" borderId="6" xfId="60" applyNumberFormat="1" applyFont="1" applyFill="1" applyBorder="1" applyAlignment="1" applyProtection="1">
      <alignment horizontal="left" vertical="center" wrapText="1"/>
    </xf>
    <xf numFmtId="0" fontId="5" fillId="6" borderId="9" xfId="53" applyFont="1" applyFill="1" applyBorder="1" applyAlignment="1" applyProtection="1">
      <alignment horizontal="center" vertical="center"/>
    </xf>
    <xf numFmtId="49" fontId="5" fillId="0" borderId="9" xfId="53" applyNumberFormat="1" applyFont="1" applyFill="1" applyBorder="1" applyAlignment="1" applyProtection="1">
      <alignment horizontal="left" vertical="center" wrapText="1"/>
    </xf>
    <xf numFmtId="0" fontId="0" fillId="0" borderId="3" xfId="39" applyFont="1" applyBorder="1" applyAlignment="1" applyProtection="1">
      <alignment horizontal="justify" vertical="top" wrapText="1"/>
    </xf>
    <xf numFmtId="0" fontId="79" fillId="0" borderId="0" xfId="58" applyFont="1" applyAlignment="1" applyProtection="1">
      <alignment horizontal="center" vertical="center" wrapText="1"/>
    </xf>
    <xf numFmtId="49" fontId="0" fillId="0" borderId="0" xfId="59" applyNumberFormat="1" applyFont="1" applyAlignment="1" applyProtection="1">
      <alignment vertical="center" wrapText="1"/>
    </xf>
    <xf numFmtId="0" fontId="5" fillId="0" borderId="0" xfId="59" applyFont="1" applyAlignment="1" applyProtection="1">
      <alignment vertical="center"/>
    </xf>
    <xf numFmtId="49" fontId="5" fillId="0" borderId="0" xfId="59" applyNumberFormat="1" applyFont="1" applyAlignment="1" applyProtection="1">
      <alignment vertical="center" wrapText="1"/>
    </xf>
    <xf numFmtId="0" fontId="0" fillId="0" borderId="0" xfId="56" applyFont="1" applyFill="1" applyBorder="1" applyAlignment="1" applyProtection="1">
      <alignment vertical="center" wrapText="1"/>
    </xf>
    <xf numFmtId="0" fontId="14" fillId="0" borderId="0" xfId="52" applyFont="1" applyBorder="1" applyAlignment="1">
      <alignment horizontal="right" vertical="top" wrapText="1"/>
    </xf>
    <xf numFmtId="49" fontId="24" fillId="6" borderId="10" xfId="45" applyFont="1" applyFill="1" applyBorder="1" applyAlignment="1" applyProtection="1">
      <alignment vertical="center" wrapText="1"/>
    </xf>
    <xf numFmtId="49" fontId="20" fillId="6" borderId="11" xfId="45" applyFont="1" applyFill="1" applyBorder="1" applyAlignment="1">
      <alignment horizontal="left" vertical="center" wrapText="1"/>
    </xf>
    <xf numFmtId="49" fontId="20" fillId="6" borderId="12" xfId="45" applyFont="1" applyFill="1" applyBorder="1" applyAlignment="1">
      <alignment horizontal="left" vertical="center" wrapText="1"/>
    </xf>
    <xf numFmtId="49" fontId="24" fillId="6" borderId="13" xfId="45" applyFont="1" applyFill="1" applyBorder="1" applyAlignment="1" applyProtection="1">
      <alignment vertical="center" wrapText="1"/>
    </xf>
    <xf numFmtId="49" fontId="14" fillId="6" borderId="0" xfId="45" applyFont="1" applyFill="1" applyBorder="1" applyAlignment="1">
      <alignment wrapText="1"/>
    </xf>
    <xf numFmtId="49" fontId="14" fillId="6" borderId="14" xfId="45" applyFont="1" applyFill="1" applyBorder="1" applyAlignment="1">
      <alignment wrapText="1"/>
    </xf>
    <xf numFmtId="49" fontId="11" fillId="6" borderId="0" xfId="32" applyNumberFormat="1" applyFont="1" applyFill="1" applyBorder="1" applyAlignment="1" applyProtection="1">
      <alignment horizontal="left" wrapText="1"/>
    </xf>
    <xf numFmtId="49" fontId="11" fillId="6" borderId="0" xfId="32" applyNumberFormat="1" applyFont="1" applyFill="1" applyBorder="1" applyAlignment="1" applyProtection="1">
      <alignment wrapText="1"/>
    </xf>
    <xf numFmtId="49" fontId="14" fillId="6" borderId="0" xfId="45" applyFont="1" applyFill="1" applyBorder="1" applyAlignment="1">
      <alignment horizontal="right" wrapText="1"/>
    </xf>
    <xf numFmtId="49" fontId="20" fillId="6" borderId="0" xfId="45" applyFont="1" applyFill="1" applyBorder="1" applyAlignment="1">
      <alignment horizontal="left" vertical="center" wrapText="1"/>
    </xf>
    <xf numFmtId="49" fontId="20" fillId="6" borderId="14" xfId="45" applyFont="1" applyFill="1" applyBorder="1" applyAlignment="1">
      <alignment horizontal="left" vertical="center" wrapText="1"/>
    </xf>
    <xf numFmtId="49" fontId="14" fillId="0" borderId="0" xfId="45" applyFont="1" applyFill="1" applyBorder="1" applyAlignment="1" applyProtection="1">
      <alignment wrapText="1"/>
    </xf>
    <xf numFmtId="0" fontId="18" fillId="0" borderId="0" xfId="23" applyFont="1" applyFill="1" applyBorder="1" applyAlignment="1" applyProtection="1">
      <alignment horizontal="left" vertical="top" wrapText="1"/>
    </xf>
    <xf numFmtId="49" fontId="14" fillId="0" borderId="0" xfId="45" applyFont="1" applyFill="1" applyBorder="1" applyAlignment="1" applyProtection="1">
      <alignment vertical="top" wrapText="1"/>
    </xf>
    <xf numFmtId="0" fontId="18" fillId="0" borderId="0" xfId="23" applyFont="1" applyFill="1" applyBorder="1" applyAlignment="1" applyProtection="1">
      <alignment horizontal="right" vertical="top" wrapText="1"/>
    </xf>
    <xf numFmtId="49" fontId="39" fillId="8" borderId="3" xfId="42" applyNumberFormat="1" applyFont="1" applyFill="1" applyBorder="1" applyAlignment="1" applyProtection="1">
      <alignment horizontal="center" vertical="center" wrapText="1"/>
    </xf>
    <xf numFmtId="49" fontId="39" fillId="2" borderId="3" xfId="42" applyNumberFormat="1" applyFont="1" applyFill="1" applyBorder="1" applyAlignment="1" applyProtection="1">
      <alignment horizontal="center" vertical="center" wrapText="1"/>
    </xf>
    <xf numFmtId="49" fontId="24" fillId="6" borderId="13" xfId="45" applyFont="1" applyFill="1" applyBorder="1" applyAlignment="1" applyProtection="1">
      <alignment horizontal="center" vertical="center" wrapText="1"/>
    </xf>
    <xf numFmtId="49" fontId="39" fillId="16" borderId="3" xfId="42" applyNumberFormat="1" applyFont="1" applyFill="1" applyBorder="1" applyAlignment="1" applyProtection="1">
      <alignment horizontal="center" vertical="center" wrapText="1"/>
    </xf>
    <xf numFmtId="49" fontId="0" fillId="0" borderId="10" xfId="0" applyBorder="1">
      <alignment vertical="top"/>
    </xf>
    <xf numFmtId="49" fontId="0" fillId="0" borderId="12" xfId="0" applyBorder="1">
      <alignment vertical="top"/>
    </xf>
    <xf numFmtId="49" fontId="0" fillId="0" borderId="13" xfId="0" applyBorder="1">
      <alignment vertical="top"/>
    </xf>
    <xf numFmtId="49" fontId="0" fillId="0" borderId="14" xfId="0" applyBorder="1">
      <alignment vertical="top"/>
    </xf>
    <xf numFmtId="49" fontId="79" fillId="0" borderId="0" xfId="0" applyFont="1">
      <alignment vertical="top"/>
    </xf>
    <xf numFmtId="49" fontId="7" fillId="15" borderId="34" xfId="0" applyFont="1" applyFill="1" applyBorder="1" applyAlignment="1" applyProtection="1">
      <alignment horizontal="center" vertical="center"/>
    </xf>
    <xf numFmtId="0" fontId="18" fillId="0" borderId="0" xfId="36" applyFont="1" applyFill="1" applyBorder="1" applyAlignment="1" applyProtection="1">
      <alignment horizontal="center" vertical="center" wrapText="1"/>
    </xf>
    <xf numFmtId="0" fontId="38" fillId="0" borderId="16" xfId="60" applyFont="1" applyFill="1" applyBorder="1" applyAlignment="1" applyProtection="1">
      <alignment vertical="top" wrapText="1"/>
    </xf>
    <xf numFmtId="49" fontId="7" fillId="15" borderId="15" xfId="0" applyFont="1" applyFill="1" applyBorder="1" applyAlignment="1" applyProtection="1">
      <alignment horizontal="center" vertical="center"/>
    </xf>
    <xf numFmtId="49" fontId="31" fillId="15" borderId="7" xfId="0" applyFont="1" applyFill="1" applyBorder="1" applyAlignment="1" applyProtection="1">
      <alignment horizontal="left" vertical="center" indent="1"/>
    </xf>
    <xf numFmtId="49" fontId="31" fillId="15" borderId="17" xfId="0" applyFont="1" applyFill="1" applyBorder="1" applyAlignment="1" applyProtection="1">
      <alignment horizontal="left" vertical="center" indent="1"/>
    </xf>
    <xf numFmtId="49" fontId="0" fillId="0" borderId="6" xfId="60" applyNumberFormat="1" applyFont="1" applyFill="1" applyBorder="1" applyAlignment="1" applyProtection="1">
      <alignment horizontal="center" vertical="center" wrapText="1"/>
    </xf>
    <xf numFmtId="0" fontId="36" fillId="0" borderId="18" xfId="60" applyFont="1" applyFill="1" applyBorder="1" applyAlignment="1" applyProtection="1">
      <alignment vertical="center" wrapText="1"/>
    </xf>
    <xf numFmtId="49" fontId="5" fillId="11" borderId="6" xfId="60" applyNumberFormat="1" applyFont="1" applyFill="1" applyBorder="1" applyAlignment="1" applyProtection="1">
      <alignment horizontal="left" vertical="center" wrapText="1"/>
      <protection locked="0"/>
    </xf>
    <xf numFmtId="0" fontId="38" fillId="0" borderId="16" xfId="60" applyFont="1" applyFill="1" applyBorder="1" applyAlignment="1" applyProtection="1">
      <alignment horizontal="center" vertical="center" wrapText="1"/>
    </xf>
    <xf numFmtId="49" fontId="0" fillId="11" borderId="6" xfId="59" applyNumberFormat="1" applyFont="1" applyFill="1" applyBorder="1" applyAlignment="1" applyProtection="1">
      <alignment horizontal="center" vertical="center" wrapText="1"/>
      <protection locked="0"/>
    </xf>
    <xf numFmtId="49" fontId="39" fillId="11" borderId="3" xfId="42" applyNumberFormat="1" applyFont="1" applyFill="1" applyBorder="1" applyAlignment="1" applyProtection="1">
      <alignment horizontal="center" vertical="center" wrapText="1"/>
    </xf>
    <xf numFmtId="0" fontId="1" fillId="0" borderId="0" xfId="41" applyProtection="1"/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6" xfId="59" applyNumberFormat="1" applyFont="1" applyFill="1" applyBorder="1" applyAlignment="1" applyProtection="1">
      <alignment horizontal="center" vertical="center" wrapText="1"/>
    </xf>
    <xf numFmtId="0" fontId="8" fillId="0" borderId="0" xfId="58" applyFont="1" applyAlignment="1" applyProtection="1">
      <alignment vertical="center" wrapText="1"/>
    </xf>
    <xf numFmtId="49" fontId="7" fillId="0" borderId="15" xfId="0" applyFont="1" applyFill="1" applyBorder="1" applyAlignment="1" applyProtection="1">
      <alignment horizontal="center" vertical="center"/>
    </xf>
    <xf numFmtId="49" fontId="31" fillId="0" borderId="7" xfId="0" applyFont="1" applyFill="1" applyBorder="1" applyAlignment="1" applyProtection="1">
      <alignment horizontal="left" vertical="center" indent="1"/>
    </xf>
    <xf numFmtId="49" fontId="31" fillId="0" borderId="17" xfId="0" applyFont="1" applyFill="1" applyBorder="1" applyAlignment="1" applyProtection="1">
      <alignment horizontal="left" vertical="center" indent="1"/>
    </xf>
    <xf numFmtId="4" fontId="5" fillId="0" borderId="35" xfId="60" applyNumberFormat="1" applyFont="1" applyFill="1" applyBorder="1" applyAlignment="1" applyProtection="1">
      <alignment vertical="center" wrapText="1"/>
    </xf>
    <xf numFmtId="0" fontId="5" fillId="0" borderId="19" xfId="60" applyFont="1" applyFill="1" applyBorder="1" applyAlignment="1" applyProtection="1">
      <alignment vertical="center" wrapText="1"/>
    </xf>
    <xf numFmtId="0" fontId="10" fillId="0" borderId="0" xfId="60" applyFont="1" applyFill="1" applyAlignment="1" applyProtection="1">
      <alignment vertical="center" wrapText="1"/>
    </xf>
    <xf numFmtId="49" fontId="5" fillId="2" borderId="35" xfId="6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59" applyFont="1" applyBorder="1" applyAlignment="1" applyProtection="1">
      <alignment horizontal="left" vertical="center"/>
    </xf>
    <xf numFmtId="49" fontId="5" fillId="0" borderId="6" xfId="0" applyNumberFormat="1" applyFont="1" applyBorder="1" applyProtection="1">
      <alignment vertical="top"/>
    </xf>
    <xf numFmtId="0" fontId="7" fillId="9" borderId="0" xfId="60" applyFont="1" applyFill="1" applyAlignment="1" applyProtection="1">
      <alignment horizontal="center" vertical="center" wrapText="1"/>
    </xf>
    <xf numFmtId="49" fontId="5" fillId="0" borderId="0" xfId="0" applyNumberFormat="1" applyFont="1" applyProtection="1">
      <alignment vertical="top"/>
    </xf>
    <xf numFmtId="0" fontId="39" fillId="6" borderId="0" xfId="57" applyFont="1" applyFill="1" applyBorder="1" applyProtection="1"/>
    <xf numFmtId="0" fontId="39" fillId="6" borderId="0" xfId="57" applyFont="1" applyFill="1" applyBorder="1" applyAlignment="1" applyProtection="1">
      <alignment horizontal="center"/>
    </xf>
    <xf numFmtId="0" fontId="5" fillId="6" borderId="0" xfId="57" applyFont="1" applyFill="1" applyBorder="1" applyAlignment="1" applyProtection="1">
      <alignment vertical="center" wrapText="1"/>
    </xf>
    <xf numFmtId="49" fontId="5" fillId="6" borderId="20" xfId="61" applyNumberFormat="1" applyFont="1" applyFill="1" applyBorder="1" applyAlignment="1" applyProtection="1">
      <alignment horizontal="center" vertical="center"/>
    </xf>
    <xf numFmtId="49" fontId="5" fillId="11" borderId="20" xfId="57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57" applyNumberFormat="1" applyFont="1" applyFill="1" applyBorder="1" applyAlignment="1" applyProtection="1">
      <alignment horizontal="center" vertical="center" wrapText="1"/>
      <protection locked="0"/>
    </xf>
    <xf numFmtId="0" fontId="5" fillId="6" borderId="20" xfId="57" applyFont="1" applyFill="1" applyBorder="1" applyAlignment="1" applyProtection="1">
      <alignment horizontal="left" vertical="center" wrapText="1" indent="2"/>
    </xf>
    <xf numFmtId="0" fontId="80" fillId="6" borderId="0" xfId="57" applyFont="1" applyFill="1" applyBorder="1" applyAlignment="1" applyProtection="1">
      <alignment horizontal="center"/>
    </xf>
    <xf numFmtId="0" fontId="80" fillId="6" borderId="0" xfId="57" applyFont="1" applyFill="1" applyBorder="1" applyProtection="1"/>
    <xf numFmtId="0" fontId="50" fillId="6" borderId="0" xfId="57" applyFont="1" applyFill="1" applyBorder="1" applyProtection="1"/>
    <xf numFmtId="0" fontId="81" fillId="6" borderId="0" xfId="57" applyFont="1" applyFill="1" applyBorder="1" applyAlignment="1" applyProtection="1">
      <alignment horizontal="right" vertical="center"/>
    </xf>
    <xf numFmtId="0" fontId="81" fillId="6" borderId="0" xfId="57" applyFont="1" applyFill="1" applyBorder="1" applyAlignment="1" applyProtection="1">
      <alignment horizontal="right" vertical="top"/>
    </xf>
    <xf numFmtId="49" fontId="5" fillId="6" borderId="21" xfId="61" applyNumberFormat="1" applyFont="1" applyFill="1" applyBorder="1" applyAlignment="1" applyProtection="1">
      <alignment horizontal="center" vertical="center"/>
    </xf>
    <xf numFmtId="0" fontId="5" fillId="6" borderId="21" xfId="57" applyFont="1" applyFill="1" applyBorder="1" applyAlignment="1" applyProtection="1">
      <alignment horizontal="left" vertical="center" wrapText="1" indent="2"/>
    </xf>
    <xf numFmtId="49" fontId="5" fillId="11" borderId="21" xfId="57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57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55" applyFont="1" applyFill="1" applyBorder="1" applyAlignment="1" applyProtection="1">
      <alignment vertical="center" wrapText="1"/>
    </xf>
    <xf numFmtId="0" fontId="46" fillId="0" borderId="0" xfId="55" applyFont="1" applyFill="1" applyAlignment="1" applyProtection="1">
      <alignment horizontal="left" vertical="center" wrapText="1"/>
    </xf>
    <xf numFmtId="0" fontId="52" fillId="0" borderId="0" xfId="55" applyFont="1" applyBorder="1" applyAlignment="1" applyProtection="1">
      <alignment vertical="center" wrapText="1"/>
    </xf>
    <xf numFmtId="0" fontId="18" fillId="6" borderId="0" xfId="59" applyFont="1" applyFill="1" applyBorder="1" applyAlignment="1" applyProtection="1">
      <alignment vertical="center" wrapText="1"/>
    </xf>
    <xf numFmtId="0" fontId="18" fillId="6" borderId="0" xfId="55" applyFont="1" applyFill="1" applyBorder="1" applyAlignment="1" applyProtection="1">
      <alignment horizontal="center" vertical="center" wrapText="1"/>
    </xf>
    <xf numFmtId="0" fontId="18" fillId="0" borderId="0" xfId="59" applyFont="1" applyFill="1" applyBorder="1" applyAlignment="1" applyProtection="1">
      <alignment vertical="center" wrapText="1"/>
    </xf>
    <xf numFmtId="0" fontId="18" fillId="0" borderId="0" xfId="55" applyFont="1" applyAlignment="1" applyProtection="1">
      <alignment vertical="center" wrapText="1"/>
    </xf>
    <xf numFmtId="49" fontId="46" fillId="0" borderId="0" xfId="62" applyNumberFormat="1" applyFont="1" applyFill="1" applyBorder="1" applyAlignment="1" applyProtection="1">
      <alignment horizontal="left" vertical="center" wrapText="1"/>
    </xf>
    <xf numFmtId="49" fontId="18" fillId="6" borderId="0" xfId="62" applyNumberFormat="1" applyFont="1" applyFill="1" applyBorder="1" applyAlignment="1" applyProtection="1">
      <alignment horizontal="center" vertical="center" wrapText="1"/>
    </xf>
    <xf numFmtId="49" fontId="18" fillId="6" borderId="3" xfId="62" applyNumberFormat="1" applyFont="1" applyFill="1" applyBorder="1" applyAlignment="1" applyProtection="1">
      <alignment horizontal="right" vertical="center" wrapText="1" indent="1"/>
    </xf>
    <xf numFmtId="49" fontId="18" fillId="11" borderId="3" xfId="62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62" applyNumberFormat="1" applyFont="1" applyFill="1" applyBorder="1" applyAlignment="1" applyProtection="1">
      <alignment horizontal="center" vertical="center" wrapText="1"/>
    </xf>
    <xf numFmtId="49" fontId="5" fillId="6" borderId="3" xfId="61" applyNumberFormat="1" applyFont="1" applyFill="1" applyBorder="1" applyAlignment="1" applyProtection="1">
      <alignment horizontal="center" vertical="center"/>
    </xf>
    <xf numFmtId="49" fontId="5" fillId="11" borderId="3" xfId="57" applyNumberFormat="1" applyFont="1" applyFill="1" applyBorder="1" applyAlignment="1" applyProtection="1">
      <alignment horizontal="left" vertical="center" wrapText="1" indent="1"/>
      <protection locked="0"/>
    </xf>
    <xf numFmtId="0" fontId="0" fillId="6" borderId="6" xfId="57" applyFont="1" applyFill="1" applyBorder="1" applyAlignment="1" applyProtection="1">
      <alignment horizontal="left" vertical="center" wrapText="1" indent="2"/>
    </xf>
    <xf numFmtId="49" fontId="7" fillId="15" borderId="22" xfId="0" applyFont="1" applyFill="1" applyBorder="1" applyAlignment="1" applyProtection="1">
      <alignment horizontal="center" vertical="center"/>
    </xf>
    <xf numFmtId="0" fontId="0" fillId="6" borderId="6" xfId="57" applyFont="1" applyFill="1" applyBorder="1" applyAlignment="1" applyProtection="1">
      <alignment horizontal="left" vertical="center" wrapText="1" indent="3"/>
    </xf>
    <xf numFmtId="0" fontId="0" fillId="6" borderId="6" xfId="57" applyFont="1" applyFill="1" applyBorder="1" applyAlignment="1" applyProtection="1">
      <alignment horizontal="left" vertical="center" wrapText="1" indent="4"/>
    </xf>
    <xf numFmtId="49" fontId="5" fillId="2" borderId="17" xfId="60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60" applyNumberFormat="1" applyFont="1" applyFill="1" applyBorder="1" applyAlignment="1" applyProtection="1">
      <alignment vertical="center" wrapText="1"/>
    </xf>
    <xf numFmtId="49" fontId="7" fillId="15" borderId="23" xfId="0" applyFont="1" applyFill="1" applyBorder="1" applyAlignment="1" applyProtection="1">
      <alignment horizontal="center" vertical="center"/>
    </xf>
    <xf numFmtId="0" fontId="0" fillId="0" borderId="15" xfId="60" applyNumberFormat="1" applyFont="1" applyFill="1" applyBorder="1" applyAlignment="1" applyProtection="1">
      <alignment horizontal="center" vertical="center" wrapText="1"/>
    </xf>
    <xf numFmtId="0" fontId="7" fillId="9" borderId="0" xfId="0" applyNumberFormat="1" applyFont="1" applyFill="1" applyAlignment="1" applyProtection="1">
      <alignment horizontal="center" vertical="top"/>
    </xf>
    <xf numFmtId="49" fontId="0" fillId="0" borderId="0" xfId="0" applyNumberFormat="1" applyFont="1" applyProtection="1">
      <alignment vertical="top"/>
    </xf>
    <xf numFmtId="0" fontId="0" fillId="11" borderId="6" xfId="57" applyNumberFormat="1" applyFont="1" applyFill="1" applyBorder="1" applyAlignment="1" applyProtection="1">
      <alignment horizontal="left" vertical="center" wrapText="1" indent="4"/>
      <protection locked="0"/>
    </xf>
    <xf numFmtId="0" fontId="0" fillId="6" borderId="6" xfId="57" applyFont="1" applyFill="1" applyBorder="1" applyAlignment="1" applyProtection="1">
      <alignment horizontal="left" vertical="center" wrapText="1" indent="1"/>
    </xf>
    <xf numFmtId="49" fontId="0" fillId="6" borderId="6" xfId="61" applyNumberFormat="1" applyFont="1" applyFill="1" applyBorder="1" applyAlignment="1" applyProtection="1">
      <alignment horizontal="center" vertical="center"/>
    </xf>
    <xf numFmtId="0" fontId="5" fillId="6" borderId="0" xfId="57" applyFont="1" applyFill="1" applyBorder="1" applyAlignment="1" applyProtection="1">
      <alignment horizontal="center" vertical="center" wrapText="1"/>
    </xf>
    <xf numFmtId="0" fontId="32" fillId="6" borderId="0" xfId="61" applyNumberFormat="1" applyFont="1" applyFill="1" applyBorder="1" applyAlignment="1" applyProtection="1">
      <alignment horizontal="center" vertical="center"/>
    </xf>
    <xf numFmtId="0" fontId="5" fillId="6" borderId="6" xfId="50" applyNumberFormat="1" applyFont="1" applyFill="1" applyBorder="1" applyAlignment="1" applyProtection="1">
      <alignment horizontal="center" vertical="center" wrapText="1"/>
    </xf>
    <xf numFmtId="0" fontId="38" fillId="6" borderId="0" xfId="53" applyFont="1" applyFill="1" applyBorder="1" applyAlignment="1" applyProtection="1">
      <alignment horizontal="center" vertical="center" wrapText="1"/>
    </xf>
    <xf numFmtId="0" fontId="5" fillId="6" borderId="6" xfId="53" applyFont="1" applyFill="1" applyBorder="1" applyAlignment="1" applyProtection="1">
      <alignment horizontal="center" vertical="center"/>
    </xf>
    <xf numFmtId="49" fontId="5" fillId="11" borderId="6" xfId="53" applyNumberFormat="1" applyFont="1" applyFill="1" applyBorder="1" applyAlignment="1" applyProtection="1">
      <alignment horizontal="left" vertical="center" wrapText="1"/>
      <protection locked="0"/>
    </xf>
    <xf numFmtId="4" fontId="0" fillId="11" borderId="6" xfId="57" applyNumberFormat="1" applyFont="1" applyFill="1" applyBorder="1" applyAlignment="1" applyProtection="1">
      <alignment horizontal="left" vertical="center" wrapText="1" indent="2"/>
      <protection locked="0"/>
    </xf>
    <xf numFmtId="3" fontId="0" fillId="11" borderId="6" xfId="57" applyNumberFormat="1" applyFont="1" applyFill="1" applyBorder="1" applyAlignment="1" applyProtection="1">
      <alignment horizontal="left" vertical="center" wrapText="1" indent="2"/>
      <protection locked="0"/>
    </xf>
    <xf numFmtId="4" fontId="0" fillId="11" borderId="6" xfId="57" applyNumberFormat="1" applyFont="1" applyFill="1" applyBorder="1" applyAlignment="1" applyProtection="1">
      <alignment horizontal="left" vertical="center" wrapText="1" indent="3"/>
      <protection locked="0"/>
    </xf>
    <xf numFmtId="49" fontId="5" fillId="11" borderId="6" xfId="60" applyNumberFormat="1" applyFont="1" applyFill="1" applyBorder="1" applyAlignment="1" applyProtection="1">
      <alignment horizontal="right" vertical="center" wrapText="1"/>
      <protection locked="0"/>
    </xf>
    <xf numFmtId="4" fontId="0" fillId="11" borderId="6" xfId="57" applyNumberFormat="1" applyFont="1" applyFill="1" applyBorder="1" applyAlignment="1" applyProtection="1">
      <alignment horizontal="right" vertical="center" wrapText="1"/>
      <protection locked="0"/>
    </xf>
    <xf numFmtId="3" fontId="0" fillId="11" borderId="6" xfId="57" applyNumberFormat="1" applyFont="1" applyFill="1" applyBorder="1" applyAlignment="1" applyProtection="1">
      <alignment horizontal="right" vertical="center" wrapText="1"/>
      <protection locked="0"/>
    </xf>
    <xf numFmtId="0" fontId="0" fillId="11" borderId="6" xfId="57" applyNumberFormat="1" applyFont="1" applyFill="1" applyBorder="1" applyAlignment="1" applyProtection="1">
      <alignment horizontal="right" vertical="center" wrapText="1"/>
      <protection locked="0"/>
    </xf>
    <xf numFmtId="0" fontId="5" fillId="0" borderId="6" xfId="37" applyFont="1" applyFill="1" applyBorder="1" applyAlignment="1" applyProtection="1">
      <alignment horizontal="center" vertical="center" wrapText="1"/>
    </xf>
    <xf numFmtId="49" fontId="0" fillId="11" borderId="17" xfId="60" applyNumberFormat="1" applyFont="1" applyFill="1" applyBorder="1" applyAlignment="1" applyProtection="1">
      <alignment vertical="center" wrapText="1"/>
      <protection locked="0"/>
    </xf>
    <xf numFmtId="49" fontId="7" fillId="15" borderId="7" xfId="0" applyFont="1" applyFill="1" applyBorder="1" applyAlignment="1" applyProtection="1">
      <alignment horizontal="center" vertical="center"/>
    </xf>
    <xf numFmtId="0" fontId="38" fillId="0" borderId="18" xfId="60" applyFont="1" applyFill="1" applyBorder="1" applyAlignment="1" applyProtection="1">
      <alignment vertical="center" wrapText="1"/>
    </xf>
    <xf numFmtId="49" fontId="41" fillId="0" borderId="0" xfId="0" applyFont="1" applyAlignment="1">
      <alignment horizontal="justify" vertical="center"/>
    </xf>
    <xf numFmtId="49" fontId="0" fillId="0" borderId="0" xfId="0" applyNumberFormat="1" applyFont="1" applyAlignment="1" applyProtection="1">
      <alignment vertical="top" wrapText="1"/>
    </xf>
    <xf numFmtId="49" fontId="5" fillId="2" borderId="6" xfId="53" applyNumberFormat="1" applyFont="1" applyFill="1" applyBorder="1" applyAlignment="1" applyProtection="1">
      <alignment horizontal="left" vertical="center" wrapText="1"/>
      <protection locked="0"/>
    </xf>
    <xf numFmtId="0" fontId="8" fillId="0" borderId="0" xfId="60" applyFont="1" applyFill="1" applyAlignment="1" applyProtection="1">
      <alignment vertical="top" wrapText="1"/>
    </xf>
    <xf numFmtId="49" fontId="7" fillId="9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0" fontId="1" fillId="0" borderId="0" xfId="40"/>
    <xf numFmtId="0" fontId="5" fillId="12" borderId="15" xfId="35" applyFont="1" applyFill="1" applyBorder="1" applyAlignment="1" applyProtection="1">
      <alignment horizontal="center"/>
    </xf>
    <xf numFmtId="0" fontId="49" fillId="12" borderId="7" xfId="35" applyFont="1" applyFill="1" applyBorder="1" applyAlignment="1" applyProtection="1">
      <alignment horizontal="left" vertical="center"/>
    </xf>
    <xf numFmtId="0" fontId="49" fillId="12" borderId="17" xfId="35" applyFont="1" applyFill="1" applyBorder="1" applyAlignment="1" applyProtection="1">
      <alignment horizontal="left" vertical="center"/>
    </xf>
    <xf numFmtId="0" fontId="5" fillId="0" borderId="0" xfId="47" applyNumberFormat="1" applyFont="1">
      <alignment vertical="top"/>
    </xf>
    <xf numFmtId="0" fontId="82" fillId="6" borderId="0" xfId="57" applyFont="1" applyFill="1" applyBorder="1" applyAlignment="1" applyProtection="1">
      <alignment vertical="center"/>
    </xf>
    <xf numFmtId="0" fontId="82" fillId="6" borderId="0" xfId="57" applyFont="1" applyFill="1" applyBorder="1" applyAlignment="1" applyProtection="1">
      <alignment vertical="center" wrapText="1"/>
    </xf>
    <xf numFmtId="49" fontId="0" fillId="0" borderId="0" xfId="0" applyNumberFormat="1" applyAlignment="1">
      <alignment vertical="top"/>
    </xf>
    <xf numFmtId="49" fontId="5" fillId="9" borderId="0" xfId="0" applyNumberFormat="1" applyFont="1" applyFill="1" applyProtection="1">
      <alignment vertical="top"/>
    </xf>
    <xf numFmtId="49" fontId="5" fillId="0" borderId="0" xfId="0" applyNumberFormat="1" applyFont="1">
      <alignment vertical="top"/>
    </xf>
    <xf numFmtId="49" fontId="5" fillId="0" borderId="0" xfId="0" applyFont="1">
      <alignment vertical="top"/>
    </xf>
    <xf numFmtId="49" fontId="5" fillId="0" borderId="0" xfId="53" applyNumberFormat="1" applyFont="1"/>
    <xf numFmtId="49" fontId="5" fillId="6" borderId="6" xfId="61" applyNumberFormat="1" applyFont="1" applyFill="1" applyBorder="1" applyAlignment="1" applyProtection="1">
      <alignment horizontal="center" vertical="center" wrapText="1"/>
    </xf>
    <xf numFmtId="0" fontId="0" fillId="0" borderId="6" xfId="37" applyFont="1" applyFill="1" applyBorder="1" applyAlignment="1" applyProtection="1">
      <alignment horizontal="center" vertical="center" wrapText="1"/>
    </xf>
    <xf numFmtId="0" fontId="5" fillId="6" borderId="6" xfId="60" applyFont="1" applyFill="1" applyBorder="1" applyAlignment="1" applyProtection="1">
      <alignment horizontal="center" vertical="center" wrapText="1"/>
    </xf>
    <xf numFmtId="0" fontId="5" fillId="6" borderId="6" xfId="57" applyFont="1" applyFill="1" applyBorder="1" applyAlignment="1" applyProtection="1">
      <alignment vertical="center" wrapText="1"/>
    </xf>
    <xf numFmtId="49" fontId="55" fillId="12" borderId="7" xfId="0" applyFont="1" applyFill="1" applyBorder="1" applyAlignment="1" applyProtection="1">
      <alignment horizontal="left" vertical="center"/>
    </xf>
    <xf numFmtId="0" fontId="0" fillId="6" borderId="6" xfId="57" applyFont="1" applyFill="1" applyBorder="1" applyAlignment="1" applyProtection="1">
      <alignment horizontal="center" vertical="center" wrapText="1"/>
    </xf>
    <xf numFmtId="0" fontId="0" fillId="6" borderId="6" xfId="57" applyFont="1" applyFill="1" applyBorder="1" applyAlignment="1" applyProtection="1">
      <alignment vertical="center" wrapText="1"/>
    </xf>
    <xf numFmtId="0" fontId="0" fillId="0" borderId="6" xfId="57" applyNumberFormat="1" applyFont="1" applyFill="1" applyBorder="1" applyAlignment="1" applyProtection="1">
      <alignment horizontal="center" vertical="center" wrapText="1"/>
    </xf>
    <xf numFmtId="0" fontId="0" fillId="6" borderId="6" xfId="57" applyFont="1" applyFill="1" applyBorder="1" applyAlignment="1" applyProtection="1">
      <alignment horizontal="left" vertical="center" wrapText="1"/>
    </xf>
    <xf numFmtId="0" fontId="57" fillId="6" borderId="0" xfId="57" applyFont="1" applyFill="1" applyBorder="1" applyProtection="1"/>
    <xf numFmtId="49" fontId="0" fillId="6" borderId="24" xfId="61" applyNumberFormat="1" applyFont="1" applyFill="1" applyBorder="1" applyAlignment="1" applyProtection="1">
      <alignment horizontal="center" vertical="center"/>
    </xf>
    <xf numFmtId="0" fontId="0" fillId="6" borderId="24" xfId="57" applyFont="1" applyFill="1" applyBorder="1" applyAlignment="1" applyProtection="1">
      <alignment horizontal="left" vertical="center" wrapText="1"/>
    </xf>
    <xf numFmtId="49" fontId="55" fillId="12" borderId="7" xfId="0" applyFont="1" applyFill="1" applyBorder="1" applyAlignment="1" applyProtection="1">
      <alignment horizontal="left" vertical="center" indent="1"/>
    </xf>
    <xf numFmtId="49" fontId="5" fillId="6" borderId="0" xfId="57" applyNumberFormat="1" applyFont="1" applyFill="1" applyBorder="1" applyAlignment="1" applyProtection="1">
      <alignment horizontal="center" vertical="center" wrapText="1"/>
    </xf>
    <xf numFmtId="0" fontId="58" fillId="6" borderId="0" xfId="57" applyFont="1" applyFill="1" applyBorder="1" applyProtection="1"/>
    <xf numFmtId="0" fontId="59" fillId="6" borderId="0" xfId="57" applyFont="1" applyFill="1" applyBorder="1" applyProtection="1"/>
    <xf numFmtId="0" fontId="59" fillId="6" borderId="0" xfId="57" applyFont="1" applyFill="1" applyBorder="1" applyAlignment="1" applyProtection="1">
      <alignment horizontal="center"/>
    </xf>
    <xf numFmtId="0" fontId="61" fillId="0" borderId="0" xfId="60" applyFont="1" applyFill="1" applyAlignment="1" applyProtection="1">
      <alignment vertical="center" wrapText="1"/>
    </xf>
    <xf numFmtId="0" fontId="62" fillId="0" borderId="0" xfId="60" applyFont="1" applyFill="1" applyAlignment="1" applyProtection="1">
      <alignment vertical="center" wrapText="1"/>
    </xf>
    <xf numFmtId="0" fontId="62" fillId="6" borderId="0" xfId="60" applyFont="1" applyFill="1" applyBorder="1" applyAlignment="1" applyProtection="1">
      <alignment vertical="center" wrapText="1"/>
    </xf>
    <xf numFmtId="0" fontId="62" fillId="6" borderId="0" xfId="60" applyFont="1" applyFill="1" applyBorder="1" applyAlignment="1" applyProtection="1">
      <alignment horizontal="right" vertical="center"/>
    </xf>
    <xf numFmtId="0" fontId="62" fillId="6" borderId="0" xfId="60" applyFont="1" applyFill="1" applyBorder="1" applyAlignment="1" applyProtection="1">
      <alignment horizontal="right" vertical="center" wrapText="1"/>
    </xf>
    <xf numFmtId="4" fontId="62" fillId="0" borderId="0" xfId="38" applyFont="1" applyFill="1" applyBorder="1" applyAlignment="1" applyProtection="1">
      <alignment horizontal="right" vertical="center" wrapText="1"/>
    </xf>
    <xf numFmtId="0" fontId="62" fillId="0" borderId="0" xfId="56" applyFont="1" applyFill="1" applyBorder="1" applyAlignment="1" applyProtection="1">
      <alignment horizontal="left" vertical="center" wrapText="1" indent="1"/>
    </xf>
    <xf numFmtId="0" fontId="63" fillId="6" borderId="0" xfId="60" applyFont="1" applyFill="1" applyBorder="1" applyAlignment="1" applyProtection="1">
      <alignment horizontal="center" vertical="center" wrapText="1"/>
    </xf>
    <xf numFmtId="0" fontId="32" fillId="6" borderId="0" xfId="60" applyFont="1" applyFill="1" applyBorder="1" applyAlignment="1" applyProtection="1">
      <alignment horizontal="center" vertical="center" wrapText="1"/>
    </xf>
    <xf numFmtId="0" fontId="5" fillId="0" borderId="0" xfId="60" applyFont="1" applyFill="1" applyBorder="1" applyAlignment="1" applyProtection="1">
      <alignment vertical="center" wrapText="1"/>
    </xf>
    <xf numFmtId="0" fontId="38" fillId="0" borderId="6" xfId="60" applyFont="1" applyFill="1" applyBorder="1" applyAlignment="1" applyProtection="1">
      <alignment horizontal="center" vertical="center" wrapText="1"/>
    </xf>
    <xf numFmtId="0" fontId="36" fillId="12" borderId="15" xfId="60" applyFont="1" applyFill="1" applyBorder="1" applyAlignment="1" applyProtection="1">
      <alignment vertical="center" wrapText="1"/>
    </xf>
    <xf numFmtId="49" fontId="7" fillId="12" borderId="7" xfId="0" applyFont="1" applyFill="1" applyBorder="1" applyAlignment="1" applyProtection="1">
      <alignment horizontal="center" vertical="center"/>
    </xf>
    <xf numFmtId="49" fontId="31" fillId="12" borderId="7" xfId="0" applyFont="1" applyFill="1" applyBorder="1" applyAlignment="1" applyProtection="1">
      <alignment horizontal="left" vertical="center" indent="1"/>
    </xf>
    <xf numFmtId="49" fontId="31" fillId="12" borderId="17" xfId="0" applyFont="1" applyFill="1" applyBorder="1" applyAlignment="1" applyProtection="1">
      <alignment horizontal="left" vertical="center" indent="1"/>
    </xf>
    <xf numFmtId="49" fontId="7" fillId="12" borderId="15" xfId="0" applyFont="1" applyFill="1" applyBorder="1" applyAlignment="1" applyProtection="1">
      <alignment horizontal="center" vertical="center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0" fontId="64" fillId="0" borderId="0" xfId="60" applyFont="1" applyFill="1" applyAlignment="1" applyProtection="1">
      <alignment vertical="center" wrapText="1"/>
    </xf>
    <xf numFmtId="49" fontId="31" fillId="12" borderId="7" xfId="0" applyFont="1" applyFill="1" applyBorder="1" applyAlignment="1" applyProtection="1">
      <alignment vertical="center"/>
    </xf>
    <xf numFmtId="49" fontId="31" fillId="12" borderId="17" xfId="0" applyFont="1" applyFill="1" applyBorder="1" applyAlignment="1" applyProtection="1">
      <alignment vertical="center"/>
    </xf>
    <xf numFmtId="49" fontId="77" fillId="11" borderId="6" xfId="31" applyNumberFormat="1" applyFill="1" applyBorder="1" applyAlignment="1" applyProtection="1">
      <alignment horizontal="left" vertical="center" wrapText="1"/>
      <protection locked="0"/>
    </xf>
    <xf numFmtId="49" fontId="83" fillId="0" borderId="0" xfId="60" applyNumberFormat="1" applyFont="1" applyFill="1" applyAlignment="1" applyProtection="1">
      <alignment vertical="center" wrapText="1"/>
    </xf>
    <xf numFmtId="0" fontId="83" fillId="0" borderId="0" xfId="60" applyFont="1" applyFill="1" applyAlignment="1" applyProtection="1">
      <alignment vertical="center" wrapText="1"/>
    </xf>
    <xf numFmtId="0" fontId="66" fillId="0" borderId="0" xfId="60" applyFont="1" applyFill="1" applyAlignment="1" applyProtection="1">
      <alignment vertical="center" wrapText="1"/>
    </xf>
    <xf numFmtId="0" fontId="83" fillId="0" borderId="0" xfId="47" applyNumberFormat="1" applyFont="1" applyFill="1" applyBorder="1" applyAlignment="1">
      <alignment vertical="center"/>
    </xf>
    <xf numFmtId="0" fontId="43" fillId="0" borderId="0" xfId="47" applyNumberFormat="1" applyFill="1" applyBorder="1" applyAlignment="1">
      <alignment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49" fontId="84" fillId="6" borderId="0" xfId="37" applyNumberFormat="1" applyFont="1" applyFill="1" applyBorder="1" applyAlignment="1" applyProtection="1">
      <alignment horizontal="center" vertical="center" wrapText="1"/>
    </xf>
    <xf numFmtId="0" fontId="84" fillId="0" borderId="0" xfId="49" applyNumberFormat="1" applyFont="1" applyFill="1" applyBorder="1" applyAlignment="1" applyProtection="1">
      <alignment horizontal="center" vertical="center" wrapText="1"/>
    </xf>
    <xf numFmtId="0" fontId="84" fillId="0" borderId="0" xfId="59" applyNumberFormat="1" applyFont="1" applyFill="1" applyBorder="1" applyAlignment="1" applyProtection="1">
      <alignment horizontal="center" vertical="center" wrapText="1"/>
    </xf>
    <xf numFmtId="0" fontId="84" fillId="0" borderId="0" xfId="47" applyNumberFormat="1" applyFont="1" applyFill="1" applyBorder="1" applyAlignment="1">
      <alignment horizontal="center" vertical="center"/>
    </xf>
    <xf numFmtId="0" fontId="5" fillId="0" borderId="6" xfId="60" applyNumberFormat="1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left" vertical="center" wrapText="1" indent="1"/>
    </xf>
    <xf numFmtId="0" fontId="5" fillId="0" borderId="6" xfId="60" applyNumberFormat="1" applyFont="1" applyFill="1" applyBorder="1" applyAlignment="1" applyProtection="1">
      <alignment vertical="center" wrapText="1"/>
    </xf>
    <xf numFmtId="0" fontId="85" fillId="0" borderId="0" xfId="47" applyNumberFormat="1" applyFont="1" applyFill="1" applyBorder="1" applyAlignment="1">
      <alignment vertical="center"/>
    </xf>
    <xf numFmtId="0" fontId="5" fillId="0" borderId="6" xfId="49" applyFont="1" applyFill="1" applyBorder="1" applyAlignment="1" applyProtection="1">
      <alignment horizontal="left" vertical="center" wrapText="1" indent="3"/>
    </xf>
    <xf numFmtId="0" fontId="5" fillId="0" borderId="6" xfId="49" applyFont="1" applyFill="1" applyBorder="1" applyAlignment="1" applyProtection="1">
      <alignment horizontal="left" vertical="center" wrapText="1" indent="4"/>
    </xf>
    <xf numFmtId="49" fontId="5" fillId="12" borderId="15" xfId="60" applyNumberFormat="1" applyFont="1" applyFill="1" applyBorder="1" applyAlignment="1" applyProtection="1">
      <alignment horizontal="center" vertical="center" wrapText="1"/>
    </xf>
    <xf numFmtId="0" fontId="5" fillId="12" borderId="7" xfId="59" applyNumberFormat="1" applyFont="1" applyFill="1" applyBorder="1" applyAlignment="1" applyProtection="1">
      <alignment horizontal="left" vertical="center" wrapText="1"/>
    </xf>
    <xf numFmtId="49" fontId="5" fillId="12" borderId="17" xfId="60" applyNumberFormat="1" applyFont="1" applyFill="1" applyBorder="1" applyAlignment="1" applyProtection="1">
      <alignment vertical="center" wrapText="1"/>
    </xf>
    <xf numFmtId="0" fontId="83" fillId="0" borderId="0" xfId="47" applyNumberFormat="1" applyFont="1" applyFill="1" applyBorder="1" applyAlignment="1" applyProtection="1">
      <alignment vertical="center"/>
    </xf>
    <xf numFmtId="0" fontId="43" fillId="0" borderId="0" xfId="47" applyNumberFormat="1" applyFill="1" applyBorder="1" applyAlignment="1" applyProtection="1">
      <alignment vertical="center"/>
    </xf>
    <xf numFmtId="49" fontId="5" fillId="0" borderId="0" xfId="60" applyNumberFormat="1" applyFont="1" applyFill="1" applyBorder="1" applyAlignment="1" applyProtection="1">
      <alignment horizontal="center" vertical="center" wrapText="1"/>
    </xf>
    <xf numFmtId="49" fontId="5" fillId="0" borderId="0" xfId="60" applyNumberFormat="1" applyFont="1" applyFill="1" applyBorder="1" applyAlignment="1" applyProtection="1">
      <alignment vertical="center" wrapText="1"/>
    </xf>
    <xf numFmtId="49" fontId="10" fillId="0" borderId="0" xfId="46" applyFont="1" applyBorder="1" applyProtection="1">
      <alignment vertical="top"/>
    </xf>
    <xf numFmtId="49" fontId="5" fillId="0" borderId="0" xfId="46" applyFont="1" applyBorder="1" applyProtection="1">
      <alignment vertical="top"/>
    </xf>
    <xf numFmtId="49" fontId="38" fillId="0" borderId="0" xfId="46" applyFont="1" applyBorder="1" applyAlignment="1" applyProtection="1">
      <alignment horizontal="center" vertical="center"/>
    </xf>
    <xf numFmtId="49" fontId="5" fillId="0" borderId="0" xfId="46" applyBorder="1" applyProtection="1">
      <alignment vertical="top"/>
    </xf>
    <xf numFmtId="0" fontId="5" fillId="6" borderId="0" xfId="46" applyNumberFormat="1" applyFont="1" applyFill="1" applyBorder="1" applyAlignment="1" applyProtection="1"/>
    <xf numFmtId="0" fontId="34" fillId="6" borderId="0" xfId="46" applyNumberFormat="1" applyFont="1" applyFill="1" applyBorder="1" applyAlignment="1" applyProtection="1">
      <alignment horizontal="center" vertical="center" wrapText="1"/>
    </xf>
    <xf numFmtId="0" fontId="10" fillId="6" borderId="0" xfId="46" applyNumberFormat="1" applyFont="1" applyFill="1" applyBorder="1" applyAlignment="1" applyProtection="1"/>
    <xf numFmtId="49" fontId="5" fillId="0" borderId="6" xfId="50" applyNumberFormat="1" applyFont="1" applyFill="1" applyBorder="1" applyAlignment="1" applyProtection="1">
      <alignment horizontal="center" vertical="center" wrapText="1"/>
    </xf>
    <xf numFmtId="49" fontId="5" fillId="11" borderId="6" xfId="59" applyNumberFormat="1" applyFont="1" applyFill="1" applyBorder="1" applyAlignment="1" applyProtection="1">
      <alignment horizontal="left" vertical="center" wrapText="1"/>
      <protection locked="0"/>
    </xf>
    <xf numFmtId="49" fontId="77" fillId="11" borderId="6" xfId="34" applyNumberFormat="1" applyFill="1" applyBorder="1" applyAlignment="1" applyProtection="1">
      <alignment horizontal="left" vertical="center" wrapText="1"/>
      <protection locked="0"/>
    </xf>
    <xf numFmtId="0" fontId="5" fillId="12" borderId="15" xfId="60" applyFont="1" applyFill="1" applyBorder="1" applyAlignment="1" applyProtection="1">
      <alignment vertical="center" wrapText="1"/>
    </xf>
    <xf numFmtId="49" fontId="55" fillId="12" borderId="7" xfId="46" applyFont="1" applyFill="1" applyBorder="1" applyAlignment="1" applyProtection="1">
      <alignment horizontal="left" vertical="center"/>
    </xf>
    <xf numFmtId="49" fontId="29" fillId="12" borderId="7" xfId="46" applyFont="1" applyFill="1" applyBorder="1" applyAlignment="1" applyProtection="1">
      <alignment horizontal="center" vertical="top"/>
    </xf>
    <xf numFmtId="49" fontId="29" fillId="12" borderId="17" xfId="46" applyFont="1" applyFill="1" applyBorder="1" applyAlignment="1" applyProtection="1">
      <alignment horizontal="center" vertical="top"/>
    </xf>
    <xf numFmtId="0" fontId="5" fillId="6" borderId="24" xfId="53" applyFont="1" applyFill="1" applyBorder="1" applyAlignment="1" applyProtection="1">
      <alignment horizontal="center" vertical="center"/>
    </xf>
    <xf numFmtId="49" fontId="5" fillId="0" borderId="24" xfId="53" applyNumberFormat="1" applyFont="1" applyFill="1" applyBorder="1" applyAlignment="1" applyProtection="1">
      <alignment horizontal="left" vertical="center" wrapText="1"/>
    </xf>
    <xf numFmtId="49" fontId="7" fillId="12" borderId="15" xfId="46" applyFont="1" applyFill="1" applyBorder="1" applyAlignment="1" applyProtection="1">
      <alignment horizontal="center" vertical="center"/>
    </xf>
    <xf numFmtId="49" fontId="55" fillId="12" borderId="17" xfId="46" applyFont="1" applyFill="1" applyBorder="1" applyAlignment="1" applyProtection="1">
      <alignment horizontal="left" vertical="center"/>
    </xf>
    <xf numFmtId="49" fontId="8" fillId="0" borderId="0" xfId="46" applyFont="1" applyBorder="1" applyAlignment="1" applyProtection="1">
      <alignment horizontal="right" vertical="top"/>
    </xf>
    <xf numFmtId="49" fontId="8" fillId="0" borderId="0" xfId="46" applyFont="1" applyAlignment="1">
      <alignment vertical="top"/>
    </xf>
    <xf numFmtId="0" fontId="5" fillId="0" borderId="6" xfId="47" applyNumberFormat="1" applyFont="1" applyFill="1" applyBorder="1" applyAlignment="1">
      <alignment horizontal="center" vertical="center"/>
    </xf>
    <xf numFmtId="49" fontId="5" fillId="0" borderId="0" xfId="58" applyNumberFormat="1" applyFont="1" applyFill="1" applyBorder="1" applyAlignment="1" applyProtection="1">
      <alignment horizontal="center" vertical="center" wrapText="1"/>
    </xf>
    <xf numFmtId="0" fontId="7" fillId="9" borderId="25" xfId="59" applyFont="1" applyFill="1" applyBorder="1" applyAlignment="1" applyProtection="1">
      <alignment horizontal="center" vertical="center" wrapText="1"/>
    </xf>
    <xf numFmtId="0" fontId="5" fillId="0" borderId="17" xfId="59" applyFont="1" applyBorder="1" applyAlignment="1" applyProtection="1">
      <alignment horizontal="left" vertical="center"/>
    </xf>
    <xf numFmtId="49" fontId="0" fillId="9" borderId="6" xfId="0" applyNumberFormat="1" applyFont="1" applyFill="1" applyBorder="1" applyAlignment="1" applyProtection="1">
      <alignment horizontal="center" vertical="top" wrapText="1"/>
    </xf>
    <xf numFmtId="49" fontId="0" fillId="0" borderId="6" xfId="0" applyNumberFormat="1" applyFont="1" applyFill="1" applyBorder="1" applyAlignment="1" applyProtection="1">
      <alignment horizontal="left" vertical="top" wrapText="1"/>
    </xf>
    <xf numFmtId="14" fontId="65" fillId="6" borderId="0" xfId="58" applyNumberFormat="1" applyFont="1" applyFill="1" applyBorder="1" applyAlignment="1" applyProtection="1">
      <alignment horizontal="center" vertical="center" wrapText="1"/>
    </xf>
    <xf numFmtId="0" fontId="65" fillId="0" borderId="0" xfId="58" applyFont="1" applyFill="1" applyAlignment="1" applyProtection="1">
      <alignment horizontal="left" vertical="center" wrapText="1"/>
    </xf>
    <xf numFmtId="0" fontId="67" fillId="0" borderId="0" xfId="58" applyFont="1" applyAlignment="1" applyProtection="1">
      <alignment vertical="center" wrapText="1"/>
    </xf>
    <xf numFmtId="0" fontId="65" fillId="6" borderId="0" xfId="58" applyNumberFormat="1" applyFont="1" applyFill="1" applyBorder="1" applyAlignment="1" applyProtection="1">
      <alignment horizontal="center" vertical="center" wrapText="1"/>
    </xf>
    <xf numFmtId="0" fontId="68" fillId="6" borderId="0" xfId="58" applyFont="1" applyFill="1" applyBorder="1" applyAlignment="1" applyProtection="1">
      <alignment horizontal="right" vertical="center" wrapText="1" indent="1"/>
    </xf>
    <xf numFmtId="0" fontId="68" fillId="6" borderId="0" xfId="58" applyFont="1" applyFill="1" applyBorder="1" applyAlignment="1" applyProtection="1">
      <alignment horizontal="center" vertical="center" wrapText="1"/>
    </xf>
    <xf numFmtId="0" fontId="68" fillId="0" borderId="0" xfId="58" applyFont="1" applyAlignment="1" applyProtection="1">
      <alignment vertical="center" wrapText="1"/>
    </xf>
    <xf numFmtId="0" fontId="83" fillId="0" borderId="0" xfId="58" applyFont="1" applyAlignment="1" applyProtection="1">
      <alignment horizontal="center" vertical="center" wrapText="1"/>
    </xf>
    <xf numFmtId="0" fontId="65" fillId="0" borderId="0" xfId="58" applyFont="1" applyFill="1" applyAlignment="1" applyProtection="1">
      <alignment vertical="center" wrapText="1"/>
    </xf>
    <xf numFmtId="0" fontId="68" fillId="6" borderId="0" xfId="58" applyFont="1" applyFill="1" applyBorder="1" applyAlignment="1" applyProtection="1">
      <alignment vertical="center" wrapText="1"/>
    </xf>
    <xf numFmtId="0" fontId="69" fillId="6" borderId="0" xfId="58" applyFont="1" applyFill="1" applyBorder="1" applyAlignment="1" applyProtection="1">
      <alignment vertical="center" wrapText="1"/>
    </xf>
    <xf numFmtId="0" fontId="64" fillId="6" borderId="0" xfId="58" applyFont="1" applyFill="1" applyBorder="1" applyAlignment="1" applyProtection="1">
      <alignment vertical="center" wrapText="1"/>
    </xf>
    <xf numFmtId="0" fontId="64" fillId="6" borderId="0" xfId="58" applyFont="1" applyFill="1" applyBorder="1" applyAlignment="1" applyProtection="1">
      <alignment horizontal="center" vertical="center" wrapText="1"/>
    </xf>
    <xf numFmtId="14" fontId="64" fillId="6" borderId="0" xfId="58" applyNumberFormat="1" applyFont="1" applyFill="1" applyBorder="1" applyAlignment="1" applyProtection="1">
      <alignment horizontal="center" vertical="center" wrapText="1"/>
    </xf>
    <xf numFmtId="0" fontId="70" fillId="0" borderId="0" xfId="58" applyFont="1" applyFill="1" applyBorder="1" applyAlignment="1" applyProtection="1">
      <alignment vertical="center" wrapText="1"/>
    </xf>
    <xf numFmtId="0" fontId="70" fillId="0" borderId="0" xfId="58" applyFont="1" applyFill="1" applyAlignment="1" applyProtection="1">
      <alignment horizontal="left" vertical="center" wrapText="1"/>
    </xf>
    <xf numFmtId="0" fontId="71" fillId="0" borderId="0" xfId="58" applyFont="1" applyAlignment="1" applyProtection="1">
      <alignment vertical="center" wrapText="1"/>
    </xf>
    <xf numFmtId="0" fontId="72" fillId="6" borderId="0" xfId="58" applyFont="1" applyFill="1" applyBorder="1" applyAlignment="1" applyProtection="1">
      <alignment vertical="center" wrapText="1"/>
    </xf>
    <xf numFmtId="0" fontId="72" fillId="0" borderId="0" xfId="58" applyFont="1" applyAlignment="1" applyProtection="1">
      <alignment vertical="center" wrapText="1"/>
    </xf>
    <xf numFmtId="0" fontId="72" fillId="6" borderId="0" xfId="58" applyFont="1" applyFill="1" applyBorder="1" applyAlignment="1" applyProtection="1">
      <alignment horizontal="center" vertical="center" wrapText="1"/>
    </xf>
    <xf numFmtId="0" fontId="86" fillId="0" borderId="0" xfId="58" applyFont="1" applyAlignment="1" applyProtection="1">
      <alignment horizontal="center" vertical="center" wrapText="1"/>
    </xf>
    <xf numFmtId="49" fontId="70" fillId="0" borderId="0" xfId="58" applyNumberFormat="1" applyFont="1" applyFill="1" applyBorder="1" applyAlignment="1" applyProtection="1">
      <alignment horizontal="left" vertical="center" wrapText="1"/>
    </xf>
    <xf numFmtId="49" fontId="72" fillId="6" borderId="0" xfId="58" applyNumberFormat="1" applyFont="1" applyFill="1" applyBorder="1" applyAlignment="1" applyProtection="1">
      <alignment horizontal="center" vertical="center" wrapText="1"/>
    </xf>
    <xf numFmtId="49" fontId="72" fillId="6" borderId="0" xfId="58" applyNumberFormat="1" applyFont="1" applyFill="1" applyBorder="1" applyAlignment="1" applyProtection="1">
      <alignment horizontal="right" vertical="center" wrapText="1" indent="1"/>
    </xf>
    <xf numFmtId="14" fontId="70" fillId="6" borderId="0" xfId="58" applyNumberFormat="1" applyFont="1" applyFill="1" applyBorder="1" applyAlignment="1" applyProtection="1">
      <alignment horizontal="center" vertical="center" wrapText="1"/>
    </xf>
    <xf numFmtId="0" fontId="70" fillId="6" borderId="0" xfId="58" applyNumberFormat="1" applyFont="1" applyFill="1" applyBorder="1" applyAlignment="1" applyProtection="1">
      <alignment horizontal="center" vertical="center" wrapText="1"/>
    </xf>
    <xf numFmtId="0" fontId="72" fillId="6" borderId="0" xfId="58" applyFont="1" applyFill="1" applyBorder="1" applyAlignment="1" applyProtection="1">
      <alignment horizontal="right" vertical="center" wrapText="1" indent="1"/>
    </xf>
    <xf numFmtId="0" fontId="70" fillId="0" borderId="0" xfId="58" applyFont="1" applyFill="1" applyAlignment="1" applyProtection="1">
      <alignment vertical="center" wrapText="1"/>
    </xf>
    <xf numFmtId="0" fontId="73" fillId="6" borderId="0" xfId="58" applyFont="1" applyFill="1" applyBorder="1" applyAlignment="1" applyProtection="1">
      <alignment horizontal="center" vertical="center" wrapText="1"/>
    </xf>
    <xf numFmtId="0" fontId="74" fillId="6" borderId="0" xfId="58" applyFont="1" applyFill="1" applyBorder="1" applyAlignment="1" applyProtection="1">
      <alignment vertical="center" wrapText="1"/>
    </xf>
    <xf numFmtId="0" fontId="65" fillId="0" borderId="0" xfId="58" applyFont="1" applyFill="1" applyBorder="1" applyAlignment="1" applyProtection="1">
      <alignment vertical="center" wrapText="1"/>
    </xf>
    <xf numFmtId="49" fontId="5" fillId="10" borderId="6" xfId="59" applyNumberFormat="1" applyFont="1" applyFill="1" applyBorder="1" applyAlignment="1" applyProtection="1">
      <alignment horizontal="left" vertical="center" wrapText="1"/>
    </xf>
    <xf numFmtId="0" fontId="0" fillId="8" borderId="6" xfId="58" applyFont="1" applyFill="1" applyBorder="1" applyAlignment="1" applyProtection="1">
      <alignment horizontal="left" vertical="center" indent="1"/>
    </xf>
    <xf numFmtId="0" fontId="72" fillId="6" borderId="0" xfId="58" applyNumberFormat="1" applyFont="1" applyFill="1" applyBorder="1" applyAlignment="1" applyProtection="1">
      <alignment horizontal="left" vertical="center" wrapText="1" indent="1"/>
    </xf>
    <xf numFmtId="49" fontId="5" fillId="10" borderId="6" xfId="59" applyNumberFormat="1" applyFont="1" applyFill="1" applyBorder="1" applyAlignment="1" applyProtection="1">
      <alignment horizontal="left" vertical="center" wrapText="1" indent="1"/>
    </xf>
    <xf numFmtId="0" fontId="5" fillId="11" borderId="6" xfId="58" applyNumberFormat="1" applyFont="1" applyFill="1" applyBorder="1" applyAlignment="1" applyProtection="1">
      <alignment horizontal="left" vertical="center" wrapText="1" indent="1"/>
      <protection locked="0"/>
    </xf>
    <xf numFmtId="14" fontId="68" fillId="0" borderId="0" xfId="59" applyNumberFormat="1" applyFont="1" applyFill="1" applyBorder="1" applyAlignment="1" applyProtection="1">
      <alignment horizontal="left" vertical="center" wrapText="1" indent="1"/>
    </xf>
    <xf numFmtId="49" fontId="68" fillId="0" borderId="0" xfId="58" applyNumberFormat="1" applyFont="1" applyFill="1" applyBorder="1" applyAlignment="1" applyProtection="1">
      <alignment horizontal="left" vertical="center" wrapText="1" indent="1"/>
    </xf>
    <xf numFmtId="0" fontId="68" fillId="6" borderId="0" xfId="58" applyNumberFormat="1" applyFont="1" applyFill="1" applyBorder="1" applyAlignment="1" applyProtection="1">
      <alignment horizontal="left" vertical="center" wrapText="1" indent="1"/>
    </xf>
    <xf numFmtId="0" fontId="68" fillId="0" borderId="0" xfId="59" applyNumberFormat="1" applyFont="1" applyFill="1" applyBorder="1" applyAlignment="1" applyProtection="1">
      <alignment horizontal="left" vertical="center" wrapText="1" indent="1"/>
    </xf>
    <xf numFmtId="0" fontId="68" fillId="6" borderId="0" xfId="58" applyFont="1" applyFill="1" applyBorder="1" applyAlignment="1" applyProtection="1">
      <alignment horizontal="left" vertical="center" wrapText="1" indent="1"/>
    </xf>
    <xf numFmtId="0" fontId="5" fillId="6" borderId="0" xfId="58" applyNumberFormat="1" applyFont="1" applyFill="1" applyBorder="1" applyAlignment="1" applyProtection="1">
      <alignment horizontal="left" vertical="center" wrapText="1" indent="1"/>
    </xf>
    <xf numFmtId="49" fontId="5" fillId="8" borderId="6" xfId="58" applyNumberFormat="1" applyFont="1" applyFill="1" applyBorder="1" applyAlignment="1" applyProtection="1">
      <alignment horizontal="left" vertical="center" wrapText="1" indent="1"/>
    </xf>
    <xf numFmtId="49" fontId="72" fillId="0" borderId="23" xfId="58" applyNumberFormat="1" applyFont="1" applyFill="1" applyBorder="1" applyAlignment="1" applyProtection="1">
      <alignment horizontal="left" vertical="center" wrapText="1" indent="1"/>
    </xf>
    <xf numFmtId="0" fontId="23" fillId="0" borderId="0" xfId="58" applyNumberFormat="1" applyFont="1" applyFill="1" applyBorder="1" applyAlignment="1" applyProtection="1">
      <alignment horizontal="left" vertical="top" wrapText="1" indent="1"/>
    </xf>
    <xf numFmtId="0" fontId="72" fillId="6" borderId="0" xfId="58" applyFont="1" applyFill="1" applyBorder="1" applyAlignment="1" applyProtection="1">
      <alignment horizontal="left" vertical="center" wrapText="1" indent="1"/>
    </xf>
    <xf numFmtId="0" fontId="5" fillId="6" borderId="0" xfId="57" applyFont="1" applyFill="1" applyBorder="1" applyAlignment="1" applyProtection="1">
      <alignment horizontal="center" vertical="top" wrapText="1"/>
    </xf>
    <xf numFmtId="0" fontId="0" fillId="8" borderId="6" xfId="57" applyNumberFormat="1" applyFont="1" applyFill="1" applyBorder="1" applyAlignment="1" applyProtection="1">
      <alignment horizontal="left" vertical="center" wrapText="1"/>
    </xf>
    <xf numFmtId="49" fontId="0" fillId="11" borderId="6" xfId="57" applyNumberFormat="1" applyFont="1" applyFill="1" applyBorder="1" applyAlignment="1" applyProtection="1">
      <alignment horizontal="left" vertical="center" wrapText="1"/>
      <protection locked="0"/>
    </xf>
    <xf numFmtId="49" fontId="0" fillId="11" borderId="6" xfId="59" applyNumberFormat="1" applyFont="1" applyFill="1" applyBorder="1" applyAlignment="1" applyProtection="1">
      <alignment horizontal="left" vertical="center" wrapText="1"/>
      <protection locked="0"/>
    </xf>
    <xf numFmtId="0" fontId="5" fillId="6" borderId="24" xfId="57" applyFont="1" applyFill="1" applyBorder="1" applyAlignment="1" applyProtection="1">
      <alignment vertical="top" wrapText="1"/>
    </xf>
    <xf numFmtId="0" fontId="43" fillId="0" borderId="0" xfId="43" applyNumberFormat="1">
      <alignment vertical="top"/>
    </xf>
    <xf numFmtId="49" fontId="43" fillId="0" borderId="0" xfId="43">
      <alignment vertical="top"/>
    </xf>
    <xf numFmtId="0" fontId="64" fillId="0" borderId="0" xfId="57" applyFont="1" applyFill="1" applyBorder="1" applyAlignment="1" applyProtection="1">
      <alignment vertical="center"/>
    </xf>
    <xf numFmtId="0" fontId="64" fillId="0" borderId="0" xfId="36" applyFont="1" applyFill="1" applyBorder="1" applyAlignment="1" applyProtection="1">
      <alignment horizontal="center" vertical="center" wrapText="1"/>
    </xf>
    <xf numFmtId="0" fontId="64" fillId="0" borderId="0" xfId="53" applyFont="1" applyProtection="1"/>
    <xf numFmtId="49" fontId="55" fillId="15" borderId="36" xfId="0" applyFont="1" applyFill="1" applyBorder="1" applyAlignment="1" applyProtection="1">
      <alignment horizontal="left" vertical="center"/>
    </xf>
    <xf numFmtId="0" fontId="18" fillId="0" borderId="0" xfId="36" applyFont="1" applyFill="1" applyBorder="1" applyAlignment="1" applyProtection="1">
      <alignment vertical="center" wrapText="1"/>
    </xf>
    <xf numFmtId="0" fontId="64" fillId="0" borderId="0" xfId="36" applyFont="1" applyFill="1" applyBorder="1" applyAlignment="1" applyProtection="1">
      <alignment vertical="center" wrapText="1"/>
    </xf>
    <xf numFmtId="0" fontId="64" fillId="0" borderId="0" xfId="53" applyFont="1"/>
    <xf numFmtId="0" fontId="62" fillId="0" borderId="0" xfId="53" applyFont="1"/>
    <xf numFmtId="0" fontId="5" fillId="0" borderId="6" xfId="60" applyFont="1" applyFill="1" applyBorder="1" applyAlignment="1" applyProtection="1">
      <alignment horizontal="center" vertical="center" wrapText="1"/>
    </xf>
    <xf numFmtId="14" fontId="5" fillId="10" borderId="6" xfId="59" applyNumberFormat="1" applyFont="1" applyFill="1" applyBorder="1" applyAlignment="1" applyProtection="1">
      <alignment horizontal="center" vertical="center" wrapText="1"/>
    </xf>
    <xf numFmtId="0" fontId="5" fillId="6" borderId="8" xfId="57" applyFont="1" applyFill="1" applyBorder="1" applyAlignment="1" applyProtection="1">
      <alignment vertical="center" wrapText="1"/>
    </xf>
    <xf numFmtId="0" fontId="36" fillId="0" borderId="6" xfId="60" applyFont="1" applyFill="1" applyBorder="1" applyAlignment="1" applyProtection="1">
      <alignment vertical="center" wrapText="1"/>
    </xf>
    <xf numFmtId="49" fontId="32" fillId="6" borderId="7" xfId="37" applyNumberFormat="1" applyFont="1" applyFill="1" applyBorder="1" applyAlignment="1" applyProtection="1">
      <alignment horizontal="center" vertical="center" wrapText="1"/>
    </xf>
    <xf numFmtId="0" fontId="38" fillId="12" borderId="15" xfId="60" applyFont="1" applyFill="1" applyBorder="1" applyAlignment="1" applyProtection="1">
      <alignment horizontal="center" vertical="center" wrapText="1"/>
    </xf>
    <xf numFmtId="0" fontId="5" fillId="12" borderId="7" xfId="60" applyFont="1" applyFill="1" applyBorder="1" applyAlignment="1" applyProtection="1">
      <alignment horizontal="center" vertical="center" wrapText="1"/>
    </xf>
    <xf numFmtId="14" fontId="5" fillId="12" borderId="7" xfId="59" applyNumberFormat="1" applyFont="1" applyFill="1" applyBorder="1" applyAlignment="1" applyProtection="1">
      <alignment horizontal="center" vertical="center" wrapText="1"/>
    </xf>
    <xf numFmtId="49" fontId="5" fillId="12" borderId="7" xfId="60" applyNumberFormat="1" applyFont="1" applyFill="1" applyBorder="1" applyAlignment="1" applyProtection="1">
      <alignment horizontal="center" vertical="center" wrapText="1"/>
    </xf>
    <xf numFmtId="14" fontId="47" fillId="12" borderId="7" xfId="59" applyNumberFormat="1" applyFont="1" applyFill="1" applyBorder="1" applyAlignment="1" applyProtection="1">
      <alignment horizontal="center" vertical="center" wrapText="1"/>
    </xf>
    <xf numFmtId="49" fontId="77" fillId="12" borderId="7" xfId="31" applyNumberFormat="1" applyFill="1" applyBorder="1" applyAlignment="1" applyProtection="1">
      <alignment horizontal="left" vertical="center" wrapText="1"/>
    </xf>
    <xf numFmtId="49" fontId="0" fillId="12" borderId="17" xfId="60" applyNumberFormat="1" applyFont="1" applyFill="1" applyBorder="1" applyAlignment="1" applyProtection="1">
      <alignment horizontal="center" vertical="center" wrapText="1"/>
    </xf>
    <xf numFmtId="0" fontId="5" fillId="0" borderId="6" xfId="59" applyNumberFormat="1" applyFont="1" applyFill="1" applyBorder="1" applyAlignment="1" applyProtection="1">
      <alignment horizontal="left" vertical="center" wrapText="1"/>
    </xf>
    <xf numFmtId="49" fontId="7" fillId="12" borderId="17" xfId="0" applyFont="1" applyFill="1" applyBorder="1" applyAlignment="1" applyProtection="1">
      <alignment horizontal="center" vertical="center"/>
    </xf>
    <xf numFmtId="0" fontId="83" fillId="0" borderId="0" xfId="60" applyFont="1" applyFill="1" applyAlignment="1" applyProtection="1">
      <alignment horizontal="center" vertical="center" wrapText="1"/>
    </xf>
    <xf numFmtId="14" fontId="5" fillId="8" borderId="6" xfId="59" applyNumberFormat="1" applyFont="1" applyFill="1" applyBorder="1" applyAlignment="1" applyProtection="1">
      <alignment horizontal="left" vertical="center" wrapText="1"/>
    </xf>
    <xf numFmtId="49" fontId="5" fillId="8" borderId="6" xfId="60" applyNumberFormat="1" applyFont="1" applyFill="1" applyBorder="1" applyAlignment="1" applyProtection="1">
      <alignment horizontal="left" vertical="center" wrapText="1"/>
    </xf>
    <xf numFmtId="0" fontId="61" fillId="0" borderId="0" xfId="58" applyFont="1" applyFill="1" applyAlignment="1" applyProtection="1">
      <alignment vertical="center" wrapText="1"/>
    </xf>
    <xf numFmtId="0" fontId="61" fillId="0" borderId="0" xfId="58" applyFont="1" applyFill="1" applyAlignment="1" applyProtection="1">
      <alignment horizontal="left" vertical="center" wrapText="1"/>
    </xf>
    <xf numFmtId="0" fontId="75" fillId="0" borderId="0" xfId="58" applyFont="1" applyAlignment="1" applyProtection="1">
      <alignment vertical="center" wrapText="1"/>
    </xf>
    <xf numFmtId="0" fontId="62" fillId="6" borderId="0" xfId="58" applyFont="1" applyFill="1" applyBorder="1" applyAlignment="1" applyProtection="1">
      <alignment vertical="center" wrapText="1"/>
    </xf>
    <xf numFmtId="0" fontId="62" fillId="6" borderId="0" xfId="58" applyFont="1" applyFill="1" applyBorder="1" applyAlignment="1" applyProtection="1">
      <alignment horizontal="right" vertical="center" wrapText="1" indent="1"/>
    </xf>
    <xf numFmtId="49" fontId="62" fillId="0" borderId="0" xfId="59" applyNumberFormat="1" applyFont="1" applyFill="1" applyBorder="1" applyAlignment="1" applyProtection="1">
      <alignment horizontal="left" vertical="center" wrapText="1" indent="1"/>
    </xf>
    <xf numFmtId="0" fontId="62" fillId="0" borderId="0" xfId="58" applyFont="1" applyAlignment="1" applyProtection="1">
      <alignment vertical="center" wrapText="1"/>
    </xf>
    <xf numFmtId="0" fontId="87" fillId="0" borderId="0" xfId="58" applyFont="1" applyAlignment="1" applyProtection="1">
      <alignment horizontal="center" vertical="center" wrapText="1"/>
    </xf>
    <xf numFmtId="0" fontId="62" fillId="0" borderId="0" xfId="58" applyFont="1" applyFill="1" applyBorder="1" applyAlignment="1" applyProtection="1">
      <alignment horizontal="right" vertical="center" wrapText="1" indent="1"/>
    </xf>
    <xf numFmtId="49" fontId="62" fillId="0" borderId="0" xfId="58" applyNumberFormat="1" applyFont="1" applyFill="1" applyBorder="1" applyAlignment="1" applyProtection="1">
      <alignment horizontal="left" vertical="center" wrapText="1" indent="1"/>
    </xf>
    <xf numFmtId="0" fontId="0" fillId="8" borderId="6" xfId="58" applyNumberFormat="1" applyFont="1" applyFill="1" applyBorder="1" applyAlignment="1" applyProtection="1">
      <alignment horizontal="left" vertical="center" wrapText="1" indent="1"/>
    </xf>
    <xf numFmtId="0" fontId="5" fillId="8" borderId="6" xfId="58" applyNumberFormat="1" applyFont="1" applyFill="1" applyBorder="1" applyAlignment="1" applyProtection="1">
      <alignment horizontal="left" vertical="center" wrapText="1" indent="1"/>
    </xf>
    <xf numFmtId="0" fontId="63" fillId="0" borderId="0" xfId="60" applyFont="1" applyFill="1" applyAlignment="1" applyProtection="1">
      <alignment horizontal="center" vertical="center" wrapText="1"/>
    </xf>
    <xf numFmtId="0" fontId="62" fillId="6" borderId="0" xfId="53" applyFont="1" applyFill="1" applyBorder="1" applyProtection="1"/>
    <xf numFmtId="0" fontId="62" fillId="0" borderId="0" xfId="53" applyFont="1" applyProtection="1"/>
    <xf numFmtId="0" fontId="63" fillId="6" borderId="0" xfId="53" applyFont="1" applyFill="1" applyBorder="1" applyAlignment="1" applyProtection="1">
      <alignment horizontal="center" vertical="center"/>
    </xf>
    <xf numFmtId="0" fontId="8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85" fillId="0" borderId="0" xfId="0" applyNumberFormat="1" applyFont="1" applyFill="1" applyBorder="1" applyAlignment="1">
      <alignment vertical="center"/>
    </xf>
    <xf numFmtId="49" fontId="5" fillId="12" borderId="26" xfId="60" applyNumberFormat="1" applyFont="1" applyFill="1" applyBorder="1" applyAlignment="1" applyProtection="1">
      <alignment horizontal="center" vertical="center" wrapText="1"/>
    </xf>
    <xf numFmtId="0" fontId="5" fillId="12" borderId="28" xfId="59" applyNumberFormat="1" applyFont="1" applyFill="1" applyBorder="1" applyAlignment="1" applyProtection="1">
      <alignment horizontal="left" vertical="center" wrapText="1"/>
    </xf>
    <xf numFmtId="49" fontId="55" fillId="12" borderId="7" xfId="0" applyFont="1" applyFill="1" applyBorder="1" applyAlignment="1" applyProtection="1">
      <alignment horizontal="left" vertical="center" indent="2"/>
    </xf>
    <xf numFmtId="0" fontId="0" fillId="6" borderId="15" xfId="57" applyFont="1" applyFill="1" applyBorder="1" applyAlignment="1" applyProtection="1">
      <alignment horizontal="left" vertical="center" wrapText="1" indent="1"/>
    </xf>
    <xf numFmtId="49" fontId="5" fillId="10" borderId="24" xfId="59" applyNumberFormat="1" applyFont="1" applyFill="1" applyBorder="1" applyAlignment="1" applyProtection="1">
      <alignment horizontal="left" vertical="center" wrapText="1"/>
    </xf>
    <xf numFmtId="0" fontId="0" fillId="12" borderId="17" xfId="57" applyFont="1" applyFill="1" applyBorder="1" applyAlignment="1" applyProtection="1">
      <alignment vertical="top" wrapText="1"/>
    </xf>
    <xf numFmtId="0" fontId="88" fillId="6" borderId="0" xfId="57" applyFont="1" applyFill="1" applyBorder="1" applyAlignment="1" applyProtection="1">
      <alignment vertical="center"/>
    </xf>
    <xf numFmtId="0" fontId="83" fillId="0" borderId="0" xfId="0" applyNumberFormat="1" applyFont="1" applyFill="1" applyBorder="1" applyAlignment="1">
      <alignment horizontal="center" vertical="center"/>
    </xf>
    <xf numFmtId="0" fontId="0" fillId="0" borderId="6" xfId="60" applyNumberFormat="1" applyFont="1" applyFill="1" applyBorder="1" applyAlignment="1" applyProtection="1">
      <alignment vertical="center" wrapText="1"/>
    </xf>
    <xf numFmtId="3" fontId="0" fillId="11" borderId="17" xfId="57" applyNumberFormat="1" applyFont="1" applyFill="1" applyBorder="1" applyAlignment="1" applyProtection="1">
      <alignment horizontal="right" vertical="center" wrapText="1"/>
      <protection locked="0"/>
    </xf>
    <xf numFmtId="49" fontId="5" fillId="0" borderId="18" xfId="0" applyNumberFormat="1" applyFont="1" applyBorder="1" applyProtection="1">
      <alignment vertical="top"/>
    </xf>
    <xf numFmtId="49" fontId="5" fillId="0" borderId="18" xfId="0" applyNumberFormat="1" applyFont="1" applyBorder="1" applyAlignment="1" applyProtection="1">
      <alignment vertical="top" wrapText="1"/>
    </xf>
    <xf numFmtId="49" fontId="0" fillId="0" borderId="18" xfId="0" applyNumberFormat="1" applyFont="1" applyBorder="1" applyProtection="1">
      <alignment vertical="top"/>
    </xf>
    <xf numFmtId="0" fontId="7" fillId="9" borderId="6" xfId="0" applyNumberFormat="1" applyFont="1" applyFill="1" applyBorder="1" applyAlignment="1" applyProtection="1">
      <alignment horizontal="center" vertical="top"/>
    </xf>
    <xf numFmtId="49" fontId="0" fillId="0" borderId="6" xfId="0" applyNumberFormat="1" applyFont="1" applyBorder="1" applyProtection="1">
      <alignment vertical="top"/>
    </xf>
    <xf numFmtId="49" fontId="0" fillId="0" borderId="17" xfId="0" applyNumberFormat="1" applyFont="1" applyBorder="1" applyProtection="1">
      <alignment vertical="top"/>
    </xf>
    <xf numFmtId="49" fontId="0" fillId="0" borderId="6" xfId="0" applyFont="1" applyBorder="1" applyProtection="1">
      <alignment vertical="top"/>
    </xf>
    <xf numFmtId="49" fontId="0" fillId="0" borderId="38" xfId="0" applyNumberFormat="1" applyFont="1" applyBorder="1" applyAlignment="1" applyProtection="1">
      <alignment vertical="top" wrapText="1"/>
    </xf>
    <xf numFmtId="49" fontId="5" fillId="0" borderId="0" xfId="44" applyFont="1">
      <alignment vertical="top"/>
    </xf>
    <xf numFmtId="49" fontId="38" fillId="0" borderId="0" xfId="44" applyFont="1" applyAlignment="1">
      <alignment horizontal="center" vertical="center" wrapText="1"/>
    </xf>
    <xf numFmtId="0" fontId="5" fillId="11" borderId="6" xfId="59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4">
      <alignment vertical="top"/>
    </xf>
    <xf numFmtId="0" fontId="83" fillId="0" borderId="0" xfId="44" applyNumberFormat="1" applyFont="1">
      <alignment vertical="top"/>
    </xf>
    <xf numFmtId="49" fontId="83" fillId="0" borderId="0" xfId="44" applyNumberFormat="1" applyFont="1">
      <alignment vertical="top"/>
    </xf>
    <xf numFmtId="49" fontId="64" fillId="0" borderId="0" xfId="0" applyFont="1">
      <alignment vertical="top"/>
    </xf>
    <xf numFmtId="49" fontId="64" fillId="0" borderId="0" xfId="44" applyFont="1">
      <alignment vertical="top"/>
    </xf>
    <xf numFmtId="0" fontId="5" fillId="0" borderId="0" xfId="49" applyFont="1" applyFill="1" applyBorder="1" applyAlignment="1" applyProtection="1">
      <alignment horizontal="left" vertical="center" wrapText="1" indent="2"/>
    </xf>
    <xf numFmtId="0" fontId="5" fillId="0" borderId="0" xfId="59" applyNumberFormat="1" applyFont="1" applyFill="1" applyBorder="1" applyAlignment="1" applyProtection="1">
      <alignment horizontal="left" vertical="center" wrapText="1"/>
    </xf>
    <xf numFmtId="0" fontId="91" fillId="0" borderId="0" xfId="60" applyFont="1" applyFill="1" applyAlignment="1" applyProtection="1">
      <alignment vertical="center"/>
    </xf>
    <xf numFmtId="0" fontId="91" fillId="0" borderId="0" xfId="47" applyNumberFormat="1" applyFont="1" applyFill="1" applyBorder="1" applyAlignment="1">
      <alignment vertical="center"/>
    </xf>
    <xf numFmtId="0" fontId="91" fillId="0" borderId="0" xfId="47" applyNumberFormat="1" applyFont="1" applyFill="1" applyBorder="1" applyAlignment="1" applyProtection="1">
      <alignment vertical="center"/>
    </xf>
    <xf numFmtId="49" fontId="0" fillId="0" borderId="33" xfId="0" applyNumberFormat="1" applyFont="1" applyBorder="1" applyProtection="1">
      <alignment vertical="top"/>
    </xf>
    <xf numFmtId="49" fontId="0" fillId="0" borderId="33" xfId="0" applyNumberFormat="1" applyBorder="1" applyProtection="1">
      <alignment vertical="top"/>
    </xf>
    <xf numFmtId="0" fontId="7" fillId="9" borderId="6" xfId="0" applyNumberFormat="1" applyFont="1" applyFill="1" applyBorder="1" applyAlignment="1" applyProtection="1">
      <alignment horizontal="center" vertical="top" wrapText="1"/>
    </xf>
    <xf numFmtId="0" fontId="68" fillId="0" borderId="0" xfId="60" applyFont="1" applyFill="1" applyAlignment="1" applyProtection="1">
      <alignment vertical="center" wrapText="1"/>
    </xf>
    <xf numFmtId="49" fontId="68" fillId="0" borderId="6" xfId="60" applyNumberFormat="1" applyFont="1" applyFill="1" applyBorder="1" applyAlignment="1" applyProtection="1">
      <alignment horizontal="left" vertical="center" wrapText="1"/>
    </xf>
    <xf numFmtId="0" fontId="76" fillId="6" borderId="0" xfId="60" applyFont="1" applyFill="1" applyBorder="1" applyAlignment="1" applyProtection="1">
      <alignment horizontal="center" vertical="center" wrapText="1"/>
    </xf>
    <xf numFmtId="0" fontId="0" fillId="0" borderId="0" xfId="60" applyFont="1" applyFill="1" applyAlignment="1" applyProtection="1">
      <alignment vertical="center" wrapText="1"/>
    </xf>
    <xf numFmtId="49" fontId="0" fillId="0" borderId="6" xfId="60" applyNumberFormat="1" applyFont="1" applyFill="1" applyBorder="1" applyAlignment="1" applyProtection="1">
      <alignment vertical="top" wrapText="1"/>
    </xf>
    <xf numFmtId="49" fontId="68" fillId="0" borderId="24" xfId="60" applyNumberFormat="1" applyFont="1" applyFill="1" applyBorder="1" applyAlignment="1" applyProtection="1">
      <alignment horizontal="left" vertical="center" wrapText="1"/>
    </xf>
    <xf numFmtId="49" fontId="7" fillId="12" borderId="22" xfId="0" applyFont="1" applyFill="1" applyBorder="1" applyAlignment="1" applyProtection="1">
      <alignment horizontal="center" vertical="center"/>
    </xf>
    <xf numFmtId="49" fontId="55" fillId="12" borderId="23" xfId="0" applyFont="1" applyFill="1" applyBorder="1" applyAlignment="1" applyProtection="1">
      <alignment vertical="center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49" fontId="0" fillId="0" borderId="0" xfId="0">
      <alignment vertical="top"/>
    </xf>
    <xf numFmtId="49" fontId="0" fillId="11" borderId="6" xfId="57" applyNumberFormat="1" applyFont="1" applyFill="1" applyBorder="1" applyAlignment="1" applyProtection="1">
      <alignment horizontal="left" vertical="center" wrapText="1" indent="1"/>
      <protection locked="0"/>
    </xf>
    <xf numFmtId="49" fontId="55" fillId="12" borderId="7" xfId="47" applyFont="1" applyFill="1" applyBorder="1" applyAlignment="1" applyProtection="1">
      <alignment horizontal="left" vertical="center" indent="1"/>
    </xf>
    <xf numFmtId="49" fontId="55" fillId="12" borderId="27" xfId="0" applyFont="1" applyFill="1" applyBorder="1" applyAlignment="1" applyProtection="1">
      <alignment horizontal="left" vertical="center" indent="4"/>
    </xf>
    <xf numFmtId="49" fontId="55" fillId="12" borderId="7" xfId="0" applyFont="1" applyFill="1" applyBorder="1" applyAlignment="1" applyProtection="1">
      <alignment horizontal="left" vertical="center" indent="3"/>
    </xf>
    <xf numFmtId="0" fontId="14" fillId="0" borderId="0" xfId="52" applyFont="1" applyFill="1" applyBorder="1" applyAlignment="1" applyProtection="1">
      <alignment wrapText="1"/>
    </xf>
    <xf numFmtId="0" fontId="89" fillId="0" borderId="0" xfId="31" applyFont="1" applyFill="1" applyBorder="1" applyAlignment="1" applyProtection="1">
      <alignment vertical="center" wrapText="1"/>
    </xf>
    <xf numFmtId="49" fontId="7" fillId="0" borderId="0" xfId="0" applyFont="1" applyAlignment="1">
      <alignment vertical="top"/>
    </xf>
    <xf numFmtId="0" fontId="39" fillId="6" borderId="0" xfId="45" applyNumberFormat="1" applyFont="1" applyFill="1" applyBorder="1" applyAlignment="1">
      <alignment vertical="center" wrapText="1"/>
    </xf>
    <xf numFmtId="0" fontId="40" fillId="6" borderId="0" xfId="45" applyNumberFormat="1" applyFont="1" applyFill="1" applyBorder="1" applyAlignment="1">
      <alignment vertical="center" wrapText="1"/>
    </xf>
    <xf numFmtId="0" fontId="39" fillId="6" borderId="0" xfId="45" applyNumberFormat="1" applyFont="1" applyFill="1" applyBorder="1" applyAlignment="1">
      <alignment vertical="top" wrapText="1"/>
    </xf>
    <xf numFmtId="49" fontId="0" fillId="0" borderId="0" xfId="0" applyBorder="1" applyAlignment="1">
      <alignment vertical="top"/>
    </xf>
    <xf numFmtId="49" fontId="0" fillId="0" borderId="0" xfId="0" applyAlignment="1">
      <alignment vertical="top"/>
    </xf>
    <xf numFmtId="0" fontId="61" fillId="0" borderId="0" xfId="58" applyFont="1" applyFill="1" applyBorder="1" applyAlignment="1" applyProtection="1">
      <alignment vertical="center" wrapText="1"/>
    </xf>
    <xf numFmtId="49" fontId="61" fillId="0" borderId="0" xfId="58" applyNumberFormat="1" applyFont="1" applyFill="1" applyBorder="1" applyAlignment="1" applyProtection="1">
      <alignment horizontal="left" vertical="center" wrapText="1"/>
    </xf>
    <xf numFmtId="49" fontId="62" fillId="6" borderId="0" xfId="58" applyNumberFormat="1" applyFont="1" applyFill="1" applyBorder="1" applyAlignment="1" applyProtection="1">
      <alignment horizontal="center" vertical="center" wrapText="1"/>
    </xf>
    <xf numFmtId="49" fontId="62" fillId="6" borderId="0" xfId="58" applyNumberFormat="1" applyFont="1" applyFill="1" applyBorder="1" applyAlignment="1" applyProtection="1">
      <alignment horizontal="right" vertical="center" wrapText="1" indent="1"/>
    </xf>
    <xf numFmtId="49" fontId="62" fillId="0" borderId="0" xfId="58" applyNumberFormat="1" applyFont="1" applyFill="1" applyBorder="1" applyAlignment="1" applyProtection="1">
      <alignment horizontal="center" vertical="center" wrapText="1"/>
    </xf>
    <xf numFmtId="0" fontId="62" fillId="6" borderId="0" xfId="58" applyFont="1" applyFill="1" applyBorder="1" applyAlignment="1" applyProtection="1">
      <alignment horizontal="center" vertical="center" wrapText="1"/>
    </xf>
    <xf numFmtId="0" fontId="5" fillId="0" borderId="0" xfId="58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107" fillId="6" borderId="0" xfId="58" applyFont="1" applyFill="1" applyBorder="1" applyAlignment="1" applyProtection="1">
      <alignment horizontal="center" vertical="center" wrapText="1"/>
    </xf>
    <xf numFmtId="0" fontId="107" fillId="0" borderId="0" xfId="58" applyFont="1" applyAlignment="1" applyProtection="1">
      <alignment horizontal="center" vertical="center" wrapText="1"/>
    </xf>
    <xf numFmtId="0" fontId="83" fillId="0" borderId="0" xfId="60" applyFont="1" applyFill="1" applyAlignment="1" applyProtection="1">
      <alignment vertical="center"/>
    </xf>
    <xf numFmtId="0" fontId="83" fillId="0" borderId="0" xfId="60" applyNumberFormat="1" applyFont="1" applyFill="1" applyAlignment="1" applyProtection="1">
      <alignment horizontal="left" vertical="center" wrapText="1"/>
    </xf>
    <xf numFmtId="49" fontId="83" fillId="0" borderId="0" xfId="60" applyNumberFormat="1" applyFont="1" applyFill="1" applyAlignment="1" applyProtection="1">
      <alignment horizontal="left" vertical="center" wrapText="1"/>
    </xf>
    <xf numFmtId="0" fontId="83" fillId="0" borderId="0" xfId="60" applyFont="1" applyFill="1" applyBorder="1" applyAlignment="1" applyProtection="1">
      <alignment vertical="center" wrapText="1"/>
    </xf>
    <xf numFmtId="49" fontId="83" fillId="0" borderId="0" xfId="0" applyNumberFormat="1" applyFont="1" applyFill="1" applyBorder="1" applyAlignment="1">
      <alignment vertical="center"/>
    </xf>
    <xf numFmtId="49" fontId="0" fillId="0" borderId="0" xfId="0" applyNumberFormat="1" applyFont="1" applyAlignment="1" applyProtection="1">
      <alignment vertical="center" wrapText="1"/>
    </xf>
    <xf numFmtId="49" fontId="25" fillId="0" borderId="0" xfId="53" applyNumberFormat="1" applyFont="1"/>
    <xf numFmtId="49" fontId="0" fillId="0" borderId="0" xfId="0" applyNumberFormat="1">
      <alignment vertical="top"/>
    </xf>
    <xf numFmtId="49" fontId="0" fillId="11" borderId="6" xfId="59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6" xfId="59" applyNumberFormat="1" applyFont="1" applyFill="1" applyBorder="1" applyAlignment="1" applyProtection="1">
      <alignment horizontal="left" vertical="center" wrapText="1" indent="1"/>
    </xf>
    <xf numFmtId="0" fontId="5" fillId="10" borderId="6" xfId="59" applyNumberFormat="1" applyFont="1" applyFill="1" applyBorder="1" applyAlignment="1" applyProtection="1">
      <alignment horizontal="left" vertical="center" wrapText="1"/>
    </xf>
    <xf numFmtId="0" fontId="0" fillId="0" borderId="6" xfId="49" applyFont="1" applyFill="1" applyBorder="1" applyAlignment="1" applyProtection="1">
      <alignment horizontal="left" vertical="center" wrapText="1" indent="2"/>
    </xf>
    <xf numFmtId="0" fontId="0" fillId="0" borderId="6" xfId="60" applyFont="1" applyFill="1" applyBorder="1" applyAlignment="1" applyProtection="1">
      <alignment horizontal="center" vertical="center" wrapText="1"/>
    </xf>
    <xf numFmtId="0" fontId="5" fillId="13" borderId="48" xfId="53" applyFont="1" applyFill="1" applyBorder="1" applyAlignment="1">
      <alignment horizontal="center" vertical="center"/>
    </xf>
    <xf numFmtId="0" fontId="0" fillId="0" borderId="15" xfId="60" applyFont="1" applyFill="1" applyBorder="1" applyAlignment="1" applyProtection="1">
      <alignment horizontal="center" vertical="center" wrapText="1"/>
    </xf>
    <xf numFmtId="0" fontId="0" fillId="2" borderId="6" xfId="57" applyNumberFormat="1" applyFont="1" applyFill="1" applyBorder="1" applyAlignment="1" applyProtection="1">
      <alignment horizontal="right" vertical="center" wrapText="1"/>
      <protection locked="0"/>
    </xf>
    <xf numFmtId="0" fontId="83" fillId="0" borderId="6" xfId="60" applyFont="1" applyFill="1" applyBorder="1" applyAlignment="1" applyProtection="1">
      <alignment vertical="center"/>
    </xf>
    <xf numFmtId="0" fontId="0" fillId="0" borderId="6" xfId="59" applyFont="1" applyBorder="1" applyAlignment="1" applyProtection="1">
      <alignment horizontal="left" vertical="center"/>
    </xf>
    <xf numFmtId="0" fontId="5" fillId="11" borderId="6" xfId="59" applyNumberFormat="1" applyFont="1" applyFill="1" applyBorder="1" applyAlignment="1" applyProtection="1">
      <alignment horizontal="left" vertical="center" wrapText="1" indent="1"/>
      <protection locked="0"/>
    </xf>
    <xf numFmtId="49" fontId="5" fillId="10" borderId="15" xfId="59" applyNumberFormat="1" applyFont="1" applyFill="1" applyBorder="1" applyAlignment="1" applyProtection="1">
      <alignment horizontal="left" vertical="center" wrapText="1"/>
    </xf>
    <xf numFmtId="49" fontId="5" fillId="11" borderId="15" xfId="57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0" applyBorder="1">
      <alignment vertical="top"/>
    </xf>
    <xf numFmtId="0" fontId="0" fillId="6" borderId="6" xfId="61" applyNumberFormat="1" applyFont="1" applyFill="1" applyBorder="1" applyAlignment="1" applyProtection="1">
      <alignment horizontal="center" vertical="center"/>
    </xf>
    <xf numFmtId="0" fontId="83" fillId="6" borderId="0" xfId="57" applyFont="1" applyFill="1" applyBorder="1" applyProtection="1"/>
    <xf numFmtId="0" fontId="83" fillId="6" borderId="0" xfId="57" applyFont="1" applyFill="1" applyBorder="1" applyAlignment="1" applyProtection="1">
      <alignment vertical="center" wrapText="1"/>
    </xf>
    <xf numFmtId="0" fontId="83" fillId="0" borderId="0" xfId="58" applyFont="1" applyAlignment="1" applyProtection="1">
      <alignment vertical="top" wrapText="1"/>
    </xf>
    <xf numFmtId="0" fontId="83" fillId="0" borderId="0" xfId="58" applyFont="1" applyAlignment="1" applyProtection="1">
      <alignment vertical="center" wrapText="1"/>
    </xf>
    <xf numFmtId="22" fontId="5" fillId="0" borderId="0" xfId="53" applyNumberFormat="1" applyFont="1" applyAlignment="1" applyProtection="1">
      <alignment horizontal="left" vertical="center" wrapText="1"/>
    </xf>
    <xf numFmtId="0" fontId="5" fillId="0" borderId="6" xfId="60" applyFont="1" applyFill="1" applyBorder="1" applyAlignment="1" applyProtection="1">
      <alignment horizontal="center" vertical="center" wrapText="1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14" fontId="5" fillId="10" borderId="6" xfId="59" applyNumberFormat="1" applyFont="1" applyFill="1" applyBorder="1" applyAlignment="1" applyProtection="1">
      <alignment horizontal="center" vertical="center" wrapText="1"/>
    </xf>
    <xf numFmtId="0" fontId="83" fillId="0" borderId="0" xfId="0" applyNumberFormat="1" applyFont="1" applyFill="1" applyBorder="1" applyAlignment="1">
      <alignment horizontal="center" vertical="center"/>
    </xf>
    <xf numFmtId="2" fontId="0" fillId="11" borderId="17" xfId="57" applyNumberFormat="1" applyFont="1" applyFill="1" applyBorder="1" applyAlignment="1" applyProtection="1">
      <alignment horizontal="right" vertical="center" wrapText="1"/>
      <protection locked="0"/>
    </xf>
    <xf numFmtId="49" fontId="0" fillId="11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0" fillId="11" borderId="6" xfId="58" applyNumberFormat="1" applyFont="1" applyFill="1" applyBorder="1" applyAlignment="1" applyProtection="1">
      <alignment horizontal="left" vertical="center" wrapText="1" indent="1"/>
      <protection locked="0"/>
    </xf>
    <xf numFmtId="49" fontId="77" fillId="0" borderId="6" xfId="31" applyNumberFormat="1" applyFill="1" applyBorder="1" applyAlignment="1" applyProtection="1">
      <alignment horizontal="left" vertical="center" wrapText="1"/>
    </xf>
    <xf numFmtId="0" fontId="14" fillId="6" borderId="0" xfId="45" applyNumberFormat="1" applyFont="1" applyFill="1" applyBorder="1" applyAlignment="1">
      <alignment horizontal="justify" vertical="top" wrapText="1"/>
    </xf>
    <xf numFmtId="49" fontId="14" fillId="6" borderId="0" xfId="45" applyFont="1" applyFill="1" applyBorder="1" applyAlignment="1">
      <alignment horizontal="left" vertical="top" wrapText="1" indent="1"/>
    </xf>
    <xf numFmtId="49" fontId="14" fillId="6" borderId="32" xfId="45" applyFont="1" applyFill="1" applyBorder="1" applyAlignment="1">
      <alignment vertical="center" wrapText="1"/>
    </xf>
    <xf numFmtId="49" fontId="14" fillId="6" borderId="0" xfId="45" applyFont="1" applyFill="1" applyBorder="1" applyAlignment="1">
      <alignment vertical="center" wrapText="1"/>
    </xf>
    <xf numFmtId="49" fontId="14" fillId="6" borderId="32" xfId="45" applyFont="1" applyFill="1" applyBorder="1" applyAlignment="1">
      <alignment horizontal="left" vertical="center" wrapText="1"/>
    </xf>
    <xf numFmtId="49" fontId="14" fillId="6" borderId="0" xfId="45" applyFont="1" applyFill="1" applyBorder="1" applyAlignment="1">
      <alignment horizontal="left" vertical="center" wrapText="1"/>
    </xf>
    <xf numFmtId="49" fontId="0" fillId="0" borderId="0" xfId="0" applyBorder="1">
      <alignment vertical="top"/>
    </xf>
    <xf numFmtId="0" fontId="14" fillId="6" borderId="0" xfId="45" applyNumberFormat="1" applyFont="1" applyFill="1" applyBorder="1" applyAlignment="1">
      <alignment horizontal="justify" vertical="center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8" fillId="14" borderId="29" xfId="29" applyNumberFormat="1" applyFont="1" applyFill="1" applyBorder="1" applyAlignment="1">
      <alignment horizontal="center" vertical="center" wrapText="1"/>
    </xf>
    <xf numFmtId="0" fontId="18" fillId="14" borderId="30" xfId="29" applyNumberFormat="1" applyFont="1" applyFill="1" applyBorder="1" applyAlignment="1">
      <alignment horizontal="center" vertical="center" wrapText="1"/>
    </xf>
    <xf numFmtId="0" fontId="18" fillId="14" borderId="31" xfId="29" applyNumberFormat="1" applyFont="1" applyFill="1" applyBorder="1" applyAlignment="1">
      <alignment horizontal="center" vertical="center" wrapText="1"/>
    </xf>
    <xf numFmtId="0" fontId="14" fillId="6" borderId="0" xfId="45" applyNumberFormat="1" applyFont="1" applyFill="1" applyBorder="1" applyAlignment="1" applyProtection="1">
      <alignment horizontal="justify" vertical="top" wrapText="1"/>
    </xf>
    <xf numFmtId="49" fontId="14" fillId="6" borderId="0" xfId="45" applyFont="1" applyFill="1" applyBorder="1" applyAlignment="1">
      <alignment horizontal="left" wrapText="1"/>
    </xf>
    <xf numFmtId="0" fontId="18" fillId="0" borderId="0" xfId="23" applyFont="1" applyFill="1" applyBorder="1" applyAlignment="1" applyProtection="1">
      <alignment horizontal="left" vertical="top" wrapText="1"/>
    </xf>
    <xf numFmtId="49" fontId="18" fillId="0" borderId="0" xfId="16" applyNumberFormat="1" applyFont="1" applyBorder="1" applyAlignment="1" applyProtection="1">
      <alignment horizontal="left" vertical="center" wrapText="1" indent="1"/>
    </xf>
    <xf numFmtId="49" fontId="18" fillId="0" borderId="0" xfId="16" applyNumberFormat="1" applyBorder="1" applyAlignment="1" applyProtection="1">
      <alignment horizontal="left" vertical="center" wrapText="1" indent="1"/>
    </xf>
    <xf numFmtId="0" fontId="18" fillId="0" borderId="0" xfId="23" applyFont="1" applyFill="1" applyBorder="1" applyAlignment="1" applyProtection="1">
      <alignment horizontal="right" vertical="top" wrapText="1" indent="1"/>
    </xf>
    <xf numFmtId="49" fontId="29" fillId="0" borderId="0" xfId="33" applyNumberFormat="1" applyFont="1" applyFill="1" applyBorder="1" applyAlignment="1" applyProtection="1">
      <alignment horizontal="left" vertical="center" wrapText="1"/>
    </xf>
    <xf numFmtId="49" fontId="77" fillId="0" borderId="0" xfId="34" applyNumberFormat="1" applyBorder="1" applyAlignment="1" applyProtection="1">
      <alignment vertical="center"/>
    </xf>
    <xf numFmtId="49" fontId="77" fillId="0" borderId="0" xfId="31" applyNumberFormat="1" applyBorder="1" applyAlignment="1" applyProtection="1">
      <alignment vertical="center"/>
    </xf>
    <xf numFmtId="49" fontId="14" fillId="6" borderId="0" xfId="45" applyFont="1" applyFill="1" applyBorder="1" applyAlignment="1">
      <alignment horizontal="justify" vertical="justify" wrapText="1"/>
    </xf>
    <xf numFmtId="49" fontId="29" fillId="0" borderId="0" xfId="33" applyNumberFormat="1" applyFont="1" applyFill="1" applyBorder="1" applyAlignment="1" applyProtection="1">
      <alignment horizontal="left" vertical="top" wrapText="1"/>
    </xf>
    <xf numFmtId="0" fontId="18" fillId="0" borderId="37" xfId="63" applyFont="1" applyBorder="1" applyAlignment="1">
      <alignment horizontal="left" vertical="center" wrapText="1" indent="1"/>
    </xf>
    <xf numFmtId="0" fontId="18" fillId="0" borderId="7" xfId="57" applyFont="1" applyFill="1" applyBorder="1" applyAlignment="1" applyProtection="1">
      <alignment horizontal="left" vertical="center" indent="1"/>
    </xf>
    <xf numFmtId="49" fontId="83" fillId="6" borderId="0" xfId="57" applyNumberFormat="1" applyFont="1" applyFill="1" applyBorder="1" applyAlignment="1" applyProtection="1">
      <alignment horizontal="center" vertical="center" wrapText="1"/>
    </xf>
    <xf numFmtId="0" fontId="8" fillId="0" borderId="0" xfId="58" applyFont="1" applyAlignment="1" applyProtection="1">
      <alignment horizontal="right" vertical="top" wrapText="1"/>
    </xf>
    <xf numFmtId="0" fontId="8" fillId="0" borderId="0" xfId="58" applyFont="1" applyAlignment="1" applyProtection="1">
      <alignment horizontal="left" vertical="top" wrapText="1"/>
    </xf>
    <xf numFmtId="49" fontId="0" fillId="6" borderId="6" xfId="61" applyNumberFormat="1" applyFont="1" applyFill="1" applyBorder="1" applyAlignment="1" applyProtection="1">
      <alignment horizontal="center" vertical="center" wrapText="1"/>
    </xf>
    <xf numFmtId="49" fontId="5" fillId="6" borderId="6" xfId="61" applyNumberFormat="1" applyFont="1" applyFill="1" applyBorder="1" applyAlignment="1" applyProtection="1">
      <alignment horizontal="center" vertical="center" wrapText="1"/>
    </xf>
    <xf numFmtId="0" fontId="0" fillId="6" borderId="24" xfId="57" applyFont="1" applyFill="1" applyBorder="1" applyAlignment="1" applyProtection="1">
      <alignment horizontal="left" vertical="top" wrapText="1"/>
    </xf>
    <xf numFmtId="0" fontId="0" fillId="6" borderId="18" xfId="57" applyFont="1" applyFill="1" applyBorder="1" applyAlignment="1" applyProtection="1">
      <alignment horizontal="left" vertical="top" wrapText="1"/>
    </xf>
    <xf numFmtId="0" fontId="60" fillId="0" borderId="0" xfId="57" applyFont="1" applyFill="1" applyBorder="1" applyAlignment="1" applyProtection="1">
      <alignment horizontal="center" vertical="center"/>
    </xf>
    <xf numFmtId="0" fontId="90" fillId="6" borderId="0" xfId="57" applyFont="1" applyFill="1" applyBorder="1" applyAlignment="1" applyProtection="1">
      <alignment horizontal="left" vertical="center" wrapText="1"/>
    </xf>
    <xf numFmtId="0" fontId="0" fillId="6" borderId="6" xfId="57" applyFont="1" applyFill="1" applyBorder="1" applyAlignment="1" applyProtection="1">
      <alignment horizontal="center" vertical="center" wrapText="1"/>
    </xf>
    <xf numFmtId="0" fontId="5" fillId="6" borderId="6" xfId="57" applyFont="1" applyFill="1" applyBorder="1" applyAlignment="1" applyProtection="1">
      <alignment horizontal="center" vertical="center" wrapText="1"/>
    </xf>
    <xf numFmtId="0" fontId="5" fillId="6" borderId="8" xfId="57" applyFont="1" applyFill="1" applyBorder="1" applyAlignment="1" applyProtection="1">
      <alignment horizontal="center" vertical="center" wrapText="1"/>
    </xf>
    <xf numFmtId="0" fontId="83" fillId="6" borderId="0" xfId="57" applyFont="1" applyFill="1" applyBorder="1" applyAlignment="1" applyProtection="1">
      <alignment horizontal="center" vertical="center" wrapText="1"/>
    </xf>
    <xf numFmtId="0" fontId="0" fillId="0" borderId="24" xfId="60" applyNumberFormat="1" applyFont="1" applyFill="1" applyBorder="1" applyAlignment="1" applyProtection="1">
      <alignment horizontal="left" vertical="top" wrapText="1"/>
    </xf>
    <xf numFmtId="0" fontId="0" fillId="0" borderId="16" xfId="60" applyNumberFormat="1" applyFont="1" applyFill="1" applyBorder="1" applyAlignment="1" applyProtection="1">
      <alignment horizontal="left" vertical="top" wrapText="1"/>
    </xf>
    <xf numFmtId="0" fontId="0" fillId="0" borderId="18" xfId="60" applyNumberFormat="1" applyFont="1" applyFill="1" applyBorder="1" applyAlignment="1" applyProtection="1">
      <alignment horizontal="left" vertical="top" wrapText="1"/>
    </xf>
    <xf numFmtId="0" fontId="18" fillId="0" borderId="17" xfId="36" applyFont="1" applyFill="1" applyBorder="1" applyAlignment="1" applyProtection="1">
      <alignment horizontal="left" vertical="center" wrapText="1" indent="1"/>
    </xf>
    <xf numFmtId="0" fontId="18" fillId="0" borderId="6" xfId="36" applyFont="1" applyFill="1" applyBorder="1" applyAlignment="1" applyProtection="1">
      <alignment horizontal="left" vertical="center" wrapText="1" indent="1"/>
    </xf>
    <xf numFmtId="0" fontId="18" fillId="0" borderId="15" xfId="36" applyFont="1" applyFill="1" applyBorder="1" applyAlignment="1" applyProtection="1">
      <alignment horizontal="left" vertical="center" wrapText="1" indent="1"/>
    </xf>
    <xf numFmtId="0" fontId="0" fillId="0" borderId="6" xfId="37" applyFont="1" applyFill="1" applyBorder="1" applyAlignment="1" applyProtection="1">
      <alignment horizontal="center" vertical="center" wrapText="1"/>
    </xf>
    <xf numFmtId="0" fontId="0" fillId="0" borderId="6" xfId="60" applyFont="1" applyFill="1" applyBorder="1" applyAlignment="1" applyProtection="1">
      <alignment horizontal="center" vertical="center" wrapText="1"/>
    </xf>
    <xf numFmtId="0" fontId="0" fillId="0" borderId="24" xfId="60" applyFont="1" applyFill="1" applyBorder="1" applyAlignment="1" applyProtection="1">
      <alignment horizontal="center" vertical="center" wrapText="1"/>
    </xf>
    <xf numFmtId="0" fontId="5" fillId="0" borderId="6" xfId="60" applyFont="1" applyFill="1" applyBorder="1" applyAlignment="1" applyProtection="1">
      <alignment horizontal="center" vertical="center" wrapText="1"/>
    </xf>
    <xf numFmtId="0" fontId="0" fillId="0" borderId="18" xfId="60" applyFont="1" applyFill="1" applyBorder="1" applyAlignment="1" applyProtection="1">
      <alignment horizontal="center" vertical="center" wrapText="1"/>
    </xf>
    <xf numFmtId="0" fontId="0" fillId="0" borderId="28" xfId="60" applyFont="1" applyFill="1" applyBorder="1" applyAlignment="1" applyProtection="1">
      <alignment horizontal="center" vertical="center" wrapText="1"/>
    </xf>
    <xf numFmtId="0" fontId="0" fillId="0" borderId="33" xfId="60" applyFont="1" applyFill="1" applyBorder="1" applyAlignment="1" applyProtection="1">
      <alignment horizontal="center" vertical="center" wrapText="1"/>
    </xf>
    <xf numFmtId="0" fontId="0" fillId="0" borderId="26" xfId="60" applyFont="1" applyFill="1" applyBorder="1" applyAlignment="1" applyProtection="1">
      <alignment horizontal="center" vertical="center" wrapText="1"/>
    </xf>
    <xf numFmtId="0" fontId="0" fillId="0" borderId="22" xfId="60" applyFont="1" applyFill="1" applyBorder="1" applyAlignment="1" applyProtection="1">
      <alignment horizontal="center" vertical="center" wrapText="1"/>
    </xf>
    <xf numFmtId="0" fontId="0" fillId="0" borderId="15" xfId="60" applyFont="1" applyFill="1" applyBorder="1" applyAlignment="1" applyProtection="1">
      <alignment horizontal="center" vertical="center" wrapText="1"/>
    </xf>
    <xf numFmtId="0" fontId="8" fillId="0" borderId="0" xfId="60" applyFont="1" applyFill="1" applyAlignment="1" applyProtection="1">
      <alignment horizontal="left" vertical="top" wrapText="1"/>
    </xf>
    <xf numFmtId="0" fontId="38" fillId="6" borderId="8" xfId="60" applyFont="1" applyFill="1" applyBorder="1" applyAlignment="1" applyProtection="1">
      <alignment horizontal="center" vertical="top" wrapText="1"/>
    </xf>
    <xf numFmtId="0" fontId="5" fillId="6" borderId="6" xfId="60" applyFont="1" applyFill="1" applyBorder="1" applyAlignment="1" applyProtection="1">
      <alignment horizontal="center" vertical="center" wrapText="1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0" fontId="0" fillId="6" borderId="6" xfId="60" applyFont="1" applyFill="1" applyBorder="1" applyAlignment="1" applyProtection="1">
      <alignment horizontal="center" vertical="center" wrapText="1"/>
    </xf>
    <xf numFmtId="0" fontId="83" fillId="0" borderId="0" xfId="0" applyNumberFormat="1" applyFont="1" applyFill="1" applyBorder="1" applyAlignment="1">
      <alignment horizontal="center" vertical="center"/>
    </xf>
    <xf numFmtId="0" fontId="0" fillId="0" borderId="6" xfId="60" applyNumberFormat="1" applyFont="1" applyFill="1" applyBorder="1" applyAlignment="1" applyProtection="1">
      <alignment horizontal="left" vertical="top" wrapText="1"/>
    </xf>
    <xf numFmtId="0" fontId="5" fillId="0" borderId="24" xfId="60" applyNumberFormat="1" applyFont="1" applyFill="1" applyBorder="1" applyAlignment="1" applyProtection="1">
      <alignment horizontal="left" vertical="top" wrapText="1"/>
    </xf>
    <xf numFmtId="0" fontId="38" fillId="0" borderId="0" xfId="0" applyNumberFormat="1" applyFont="1" applyFill="1" applyBorder="1" applyAlignment="1">
      <alignment horizontal="center" vertical="top" wrapText="1"/>
    </xf>
    <xf numFmtId="0" fontId="83" fillId="0" borderId="0" xfId="0" applyNumberFormat="1" applyFont="1" applyFill="1" applyBorder="1" applyAlignment="1">
      <alignment horizontal="center" vertical="top" wrapText="1"/>
    </xf>
    <xf numFmtId="0" fontId="5" fillId="0" borderId="0" xfId="60" applyFont="1" applyFill="1" applyAlignment="1" applyProtection="1">
      <alignment horizontal="left" vertical="top" wrapText="1"/>
    </xf>
    <xf numFmtId="0" fontId="18" fillId="0" borderId="17" xfId="63" applyFont="1" applyFill="1" applyBorder="1" applyAlignment="1">
      <alignment horizontal="left" vertical="center" wrapText="1" indent="1"/>
    </xf>
    <xf numFmtId="0" fontId="18" fillId="0" borderId="6" xfId="63" applyFont="1" applyFill="1" applyBorder="1" applyAlignment="1">
      <alignment horizontal="left" vertical="center" wrapText="1" indent="1"/>
    </xf>
    <xf numFmtId="0" fontId="18" fillId="0" borderId="15" xfId="63" applyFont="1" applyFill="1" applyBorder="1" applyAlignment="1">
      <alignment horizontal="left" vertical="center" wrapText="1" indent="1"/>
    </xf>
    <xf numFmtId="0" fontId="5" fillId="0" borderId="6" xfId="47" applyNumberFormat="1" applyFont="1" applyFill="1" applyBorder="1" applyAlignment="1">
      <alignment horizontal="center" vertical="center"/>
    </xf>
    <xf numFmtId="0" fontId="5" fillId="0" borderId="18" xfId="60" applyNumberFormat="1" applyFont="1" applyFill="1" applyBorder="1" applyAlignment="1" applyProtection="1">
      <alignment horizontal="left" vertical="top" wrapText="1"/>
    </xf>
    <xf numFmtId="49" fontId="0" fillId="0" borderId="0" xfId="46" applyFont="1" applyBorder="1" applyAlignment="1" applyProtection="1">
      <alignment horizontal="left" vertical="top" wrapText="1"/>
    </xf>
    <xf numFmtId="49" fontId="5" fillId="0" borderId="0" xfId="46" applyBorder="1" applyAlignment="1" applyProtection="1">
      <alignment horizontal="left" vertical="top" wrapText="1"/>
    </xf>
    <xf numFmtId="0" fontId="5" fillId="6" borderId="6" xfId="50" applyNumberFormat="1" applyFont="1" applyFill="1" applyBorder="1" applyAlignment="1" applyProtection="1">
      <alignment horizontal="center" vertical="center" wrapText="1"/>
    </xf>
    <xf numFmtId="49" fontId="0" fillId="0" borderId="0" xfId="46" applyFont="1" applyAlignment="1">
      <alignment horizontal="left" vertical="top" wrapText="1"/>
    </xf>
    <xf numFmtId="49" fontId="5" fillId="0" borderId="0" xfId="46" applyFont="1" applyAlignment="1">
      <alignment horizontal="left" vertical="top" wrapText="1"/>
    </xf>
    <xf numFmtId="0" fontId="18" fillId="0" borderId="7" xfId="63" applyFont="1" applyBorder="1" applyAlignment="1">
      <alignment horizontal="left" vertical="center" indent="1"/>
    </xf>
    <xf numFmtId="0" fontId="7" fillId="9" borderId="6" xfId="0" applyNumberFormat="1" applyFont="1" applyFill="1" applyBorder="1" applyAlignment="1" applyProtection="1">
      <alignment horizontal="center" vertical="center" wrapText="1"/>
    </xf>
    <xf numFmtId="49" fontId="55" fillId="15" borderId="23" xfId="0" applyFont="1" applyFill="1" applyBorder="1" applyAlignment="1" applyProtection="1">
      <alignment horizontal="left" vertical="center"/>
    </xf>
    <xf numFmtId="49" fontId="55" fillId="15" borderId="33" xfId="0" applyFont="1" applyFill="1" applyBorder="1" applyAlignment="1" applyProtection="1">
      <alignment horizontal="left" vertical="center"/>
    </xf>
    <xf numFmtId="0" fontId="38" fillId="0" borderId="24" xfId="60" applyFont="1" applyFill="1" applyBorder="1" applyAlignment="1" applyProtection="1">
      <alignment horizontal="center" vertical="center" wrapText="1"/>
    </xf>
    <xf numFmtId="0" fontId="38" fillId="0" borderId="16" xfId="60" applyFont="1" applyFill="1" applyBorder="1" applyAlignment="1" applyProtection="1">
      <alignment horizontal="center" vertical="center" wrapText="1"/>
    </xf>
    <xf numFmtId="0" fontId="5" fillId="11" borderId="24" xfId="59" applyNumberFormat="1" applyFont="1" applyFill="1" applyBorder="1" applyAlignment="1" applyProtection="1">
      <alignment horizontal="center" vertical="center" wrapText="1"/>
      <protection locked="0"/>
    </xf>
    <xf numFmtId="0" fontId="5" fillId="11" borderId="18" xfId="59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0" applyFont="1" applyFill="1" applyBorder="1" applyAlignment="1" applyProtection="1">
      <alignment horizontal="left" vertical="center"/>
    </xf>
    <xf numFmtId="49" fontId="31" fillId="0" borderId="33" xfId="0" applyFont="1" applyFill="1" applyBorder="1" applyAlignment="1" applyProtection="1">
      <alignment horizontal="left" vertical="center"/>
    </xf>
    <xf numFmtId="0" fontId="5" fillId="11" borderId="16" xfId="59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60" applyNumberFormat="1" applyFont="1" applyFill="1" applyBorder="1" applyAlignment="1" applyProtection="1">
      <alignment horizontal="center" vertical="center" wrapText="1"/>
    </xf>
    <xf numFmtId="49" fontId="0" fillId="0" borderId="24" xfId="60" applyNumberFormat="1" applyFont="1" applyFill="1" applyBorder="1" applyAlignment="1" applyProtection="1">
      <alignment horizontal="center" vertical="center" wrapText="1"/>
    </xf>
    <xf numFmtId="49" fontId="0" fillId="0" borderId="16" xfId="60" applyNumberFormat="1" applyFont="1" applyFill="1" applyBorder="1" applyAlignment="1" applyProtection="1">
      <alignment horizontal="center" vertical="center" wrapText="1"/>
    </xf>
    <xf numFmtId="49" fontId="0" fillId="0" borderId="18" xfId="60" applyNumberFormat="1" applyFont="1" applyFill="1" applyBorder="1" applyAlignment="1" applyProtection="1">
      <alignment horizontal="center" vertical="center" wrapText="1"/>
    </xf>
    <xf numFmtId="49" fontId="5" fillId="2" borderId="24" xfId="60" applyNumberFormat="1" applyFont="1" applyFill="1" applyBorder="1" applyAlignment="1" applyProtection="1">
      <alignment horizontal="center" vertical="center" wrapText="1"/>
      <protection locked="0"/>
    </xf>
    <xf numFmtId="49" fontId="5" fillId="2" borderId="18" xfId="60" applyNumberFormat="1" applyFont="1" applyFill="1" applyBorder="1" applyAlignment="1" applyProtection="1">
      <alignment horizontal="center" vertical="center" wrapText="1"/>
      <protection locked="0"/>
    </xf>
    <xf numFmtId="3" fontId="5" fillId="0" borderId="15" xfId="60" applyNumberFormat="1" applyFont="1" applyFill="1" applyBorder="1" applyAlignment="1" applyProtection="1">
      <alignment horizontal="center" vertical="center" wrapText="1"/>
    </xf>
    <xf numFmtId="3" fontId="5" fillId="0" borderId="6" xfId="60" applyNumberFormat="1" applyFont="1" applyFill="1" applyBorder="1" applyAlignment="1" applyProtection="1">
      <alignment horizontal="center" vertical="center" wrapText="1"/>
    </xf>
    <xf numFmtId="0" fontId="5" fillId="11" borderId="6" xfId="59" applyNumberFormat="1" applyFont="1" applyFill="1" applyBorder="1" applyAlignment="1" applyProtection="1">
      <alignment horizontal="center" vertical="center" wrapText="1"/>
      <protection locked="0"/>
    </xf>
    <xf numFmtId="0" fontId="5" fillId="11" borderId="24" xfId="59" applyNumberFormat="1" applyFont="1" applyFill="1" applyBorder="1" applyAlignment="1" applyProtection="1">
      <alignment horizontal="left" vertical="center" wrapText="1"/>
      <protection locked="0"/>
    </xf>
    <xf numFmtId="0" fontId="5" fillId="11" borderId="16" xfId="59" applyNumberFormat="1" applyFont="1" applyFill="1" applyBorder="1" applyAlignment="1" applyProtection="1">
      <alignment horizontal="left" vertical="center" wrapText="1"/>
      <protection locked="0"/>
    </xf>
    <xf numFmtId="0" fontId="5" fillId="11" borderId="18" xfId="59" applyNumberFormat="1" applyFont="1" applyFill="1" applyBorder="1" applyAlignment="1" applyProtection="1">
      <alignment horizontal="left" vertical="center" wrapText="1"/>
      <protection locked="0"/>
    </xf>
    <xf numFmtId="49" fontId="5" fillId="8" borderId="6" xfId="60" applyNumberFormat="1" applyFont="1" applyFill="1" applyBorder="1" applyAlignment="1" applyProtection="1">
      <alignment horizontal="center" vertical="center" wrapText="1"/>
    </xf>
    <xf numFmtId="14" fontId="47" fillId="10" borderId="6" xfId="59" applyNumberFormat="1" applyFont="1" applyFill="1" applyBorder="1" applyAlignment="1" applyProtection="1">
      <alignment horizontal="center" vertical="center" wrapText="1"/>
    </xf>
    <xf numFmtId="14" fontId="5" fillId="10" borderId="6" xfId="59" applyNumberFormat="1" applyFont="1" applyFill="1" applyBorder="1" applyAlignment="1" applyProtection="1">
      <alignment horizontal="center" vertical="center" wrapText="1"/>
    </xf>
    <xf numFmtId="0" fontId="5" fillId="6" borderId="17" xfId="60" applyFont="1" applyFill="1" applyBorder="1" applyAlignment="1" applyProtection="1">
      <alignment horizontal="center" vertical="center" wrapText="1"/>
    </xf>
    <xf numFmtId="0" fontId="38" fillId="6" borderId="8" xfId="60" applyFont="1" applyFill="1" applyBorder="1" applyAlignment="1" applyProtection="1">
      <alignment horizontal="center" vertical="center" wrapText="1"/>
    </xf>
    <xf numFmtId="0" fontId="5" fillId="10" borderId="6" xfId="59" applyNumberFormat="1" applyFont="1" applyFill="1" applyBorder="1" applyAlignment="1" applyProtection="1">
      <alignment horizontal="left" vertical="center" wrapText="1" indent="1"/>
    </xf>
    <xf numFmtId="0" fontId="5" fillId="6" borderId="0" xfId="57" applyFont="1" applyFill="1" applyBorder="1" applyAlignment="1" applyProtection="1">
      <alignment horizontal="center" vertical="center" wrapText="1"/>
    </xf>
    <xf numFmtId="0" fontId="19" fillId="6" borderId="3" xfId="59" applyFont="1" applyFill="1" applyBorder="1" applyAlignment="1" applyProtection="1">
      <alignment horizontal="center" vertical="center" wrapText="1"/>
    </xf>
    <xf numFmtId="49" fontId="0" fillId="9" borderId="0" xfId="0" applyFill="1" applyAlignment="1" applyProtection="1">
      <alignment horizontal="center" vertical="center"/>
    </xf>
  </cellXfs>
  <cellStyles count="109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— акцент1" xfId="81" builtinId="30" hidden="1"/>
    <cellStyle name="20% — акцент2" xfId="85" builtinId="34" hidden="1"/>
    <cellStyle name="20% — акцент3" xfId="89" builtinId="38" hidden="1"/>
    <cellStyle name="20% — акцент4" xfId="93" builtinId="42" hidden="1"/>
    <cellStyle name="20% — акцент5" xfId="97" builtinId="46" hidden="1"/>
    <cellStyle name="20% — акцент6" xfId="101" builtinId="50" hidden="1"/>
    <cellStyle name="40% — акцент1" xfId="82" builtinId="31" hidden="1"/>
    <cellStyle name="40% — акцент2" xfId="86" builtinId="35" hidden="1"/>
    <cellStyle name="40% — акцент3" xfId="90" builtinId="39" hidden="1"/>
    <cellStyle name="40% — акцент4" xfId="94" builtinId="43" hidden="1"/>
    <cellStyle name="40% — акцент5" xfId="98" builtinId="47" hidden="1"/>
    <cellStyle name="40% — акцент6" xfId="102" builtinId="51" hidden="1"/>
    <cellStyle name="60% — акцент1" xfId="83" builtinId="32" hidden="1"/>
    <cellStyle name="60% — акцент2" xfId="87" builtinId="36" hidden="1"/>
    <cellStyle name="60% — акцент3" xfId="91" builtinId="40" hidden="1"/>
    <cellStyle name="60% — акцент4" xfId="95" builtinId="44" hidden="1"/>
    <cellStyle name="60% — акцент5" xfId="99" builtinId="48" hidden="1"/>
    <cellStyle name="60% — акцент6" xfId="103" builtinId="52" hidden="1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80" builtinId="29" hidden="1"/>
    <cellStyle name="Акцент2" xfId="84" builtinId="33" hidden="1"/>
    <cellStyle name="Акцент3" xfId="88" builtinId="37" hidden="1"/>
    <cellStyle name="Акцент4" xfId="92" builtinId="41" hidden="1"/>
    <cellStyle name="Акцент5" xfId="96" builtinId="45" hidden="1"/>
    <cellStyle name="Акцент6" xfId="100" builtinId="49" hidden="1"/>
    <cellStyle name="Ввод " xfId="30" builtinId="20" customBuiltin="1"/>
    <cellStyle name="Вывод" xfId="72" builtinId="21" hidden="1"/>
    <cellStyle name="Вычисление" xfId="73" builtinId="22" hidden="1"/>
    <cellStyle name="Гиперссылка" xfId="31" builtinId="8" customBuiltin="1"/>
    <cellStyle name="Гиперссылка 2 2" xfId="32"/>
    <cellStyle name="Гиперссылка 4" xfId="33"/>
    <cellStyle name="Гиперссылка 5" xfId="34"/>
    <cellStyle name="Границы" xfId="35"/>
    <cellStyle name="Денежный" xfId="106" builtinId="4" hidden="1"/>
    <cellStyle name="Денежный [0]" xfId="107" builtinId="7" hidden="1"/>
    <cellStyle name="Заголовок" xfId="36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37"/>
    <cellStyle name="Значение" xfId="38"/>
    <cellStyle name="Итог" xfId="79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/>
    <cellStyle name="Обычный 12 2" xfId="39"/>
    <cellStyle name="Обычный 2" xfId="40"/>
    <cellStyle name="Обычный 2 10 2" xfId="41"/>
    <cellStyle name="Обычный 2 2" xfId="42"/>
    <cellStyle name="Обычный 2 4" xfId="43"/>
    <cellStyle name="Обычный 3" xfId="44"/>
    <cellStyle name="Обычный 3 3" xfId="45"/>
    <cellStyle name="Обычный 3 4" xfId="46"/>
    <cellStyle name="Обычный 5" xfId="47"/>
    <cellStyle name="Обычный_INVEST.WARM.PLAN.4.78(v0.1)" xfId="48"/>
    <cellStyle name="Обычный_JKH.OPEN.INFO.HVS(v3.5)_цены161210" xfId="49"/>
    <cellStyle name="Обычный_JKH.OPEN.INFO.PRICE.VO_v4.0(10.02.11)" xfId="50"/>
    <cellStyle name="Обычный_KRU.TARIFF.FACT-0.3" xfId="51"/>
    <cellStyle name="Обычный_KRU.TARIFF.TE.FACT(v0.5)_import_02.02 2" xfId="52"/>
    <cellStyle name="Обычный_MINENERGO.340.PRIL79(v0.1)" xfId="53"/>
    <cellStyle name="Обычный_PREDEL.JKH.2010(v1.3)" xfId="54"/>
    <cellStyle name="Обычный_PRIL1.ELECTR" xfId="55"/>
    <cellStyle name="Обычный_razrabotka_sablonov_po_WKU" xfId="56"/>
    <cellStyle name="Обычный_RESP.INFO" xfId="57"/>
    <cellStyle name="Обычный_SIMPLE_1_massive2" xfId="58"/>
    <cellStyle name="Обычный_ЖКУ_проект3" xfId="59"/>
    <cellStyle name="Обычный_Мониторинг инвестиций" xfId="60"/>
    <cellStyle name="Обычный_форма 1 водопровод для орг" xfId="61"/>
    <cellStyle name="Обычный_форма 1 водопровод для орг_CALC.KV.4.78(v1.0)" xfId="62"/>
    <cellStyle name="Обычный_Шаблон по источникам для Модуля Реестр (2)" xfId="63"/>
    <cellStyle name="Плохой" xfId="70" builtinId="27" hidden="1"/>
    <cellStyle name="Пояснение" xfId="78" builtinId="53" hidden="1"/>
    <cellStyle name="Примечание" xfId="77" builtinId="10" hidden="1"/>
    <cellStyle name="Процентный" xfId="108" builtinId="5" hidden="1"/>
    <cellStyle name="Связанная ячейка" xfId="74" builtinId="24" hidden="1"/>
    <cellStyle name="Текст предупреждения" xfId="76" builtinId="11" hidden="1"/>
    <cellStyle name="Финансовый" xfId="104" builtinId="3" hidden="1"/>
    <cellStyle name="Финансовый [0]" xfId="105" builtinId="6" hidden="1"/>
    <cellStyle name="Хороший" xfId="69" builtinId="26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114</xdr:row>
      <xdr:rowOff>104775</xdr:rowOff>
    </xdr:from>
    <xdr:to>
      <xdr:col>3</xdr:col>
      <xdr:colOff>0</xdr:colOff>
      <xdr:row>117</xdr:row>
      <xdr:rowOff>187325</xdr:rowOff>
    </xdr:to>
    <xdr:sp macro="[0]!Instruction.BlockClick" textlink="">
      <xdr:nvSpPr>
        <xdr:cNvPr id="2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112</xdr:row>
      <xdr:rowOff>155575</xdr:rowOff>
    </xdr:from>
    <xdr:to>
      <xdr:col>3</xdr:col>
      <xdr:colOff>0</xdr:colOff>
      <xdr:row>114</xdr:row>
      <xdr:rowOff>104775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110</xdr:row>
      <xdr:rowOff>73025</xdr:rowOff>
    </xdr:from>
    <xdr:to>
      <xdr:col>3</xdr:col>
      <xdr:colOff>0</xdr:colOff>
      <xdr:row>112</xdr:row>
      <xdr:rowOff>155575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107</xdr:row>
      <xdr:rowOff>180975</xdr:rowOff>
    </xdr:from>
    <xdr:to>
      <xdr:col>3</xdr:col>
      <xdr:colOff>0</xdr:colOff>
      <xdr:row>110</xdr:row>
      <xdr:rowOff>73025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105</xdr:row>
      <xdr:rowOff>98425</xdr:rowOff>
    </xdr:from>
    <xdr:to>
      <xdr:col>3</xdr:col>
      <xdr:colOff>0</xdr:colOff>
      <xdr:row>107</xdr:row>
      <xdr:rowOff>180975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103</xdr:row>
      <xdr:rowOff>15875</xdr:rowOff>
    </xdr:from>
    <xdr:to>
      <xdr:col>3</xdr:col>
      <xdr:colOff>0</xdr:colOff>
      <xdr:row>105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>
    <xdr:from>
      <xdr:col>4</xdr:col>
      <xdr:colOff>47624</xdr:colOff>
      <xdr:row>108</xdr:row>
      <xdr:rowOff>114299</xdr:rowOff>
    </xdr:from>
    <xdr:to>
      <xdr:col>9</xdr:col>
      <xdr:colOff>181724</xdr:colOff>
      <xdr:row>110</xdr:row>
      <xdr:rowOff>165299</xdr:rowOff>
    </xdr:to>
    <xdr:sp macro="[0]!Instruction.cmdGetUpdate_Click" textlink="">
      <xdr:nvSpPr>
        <xdr:cNvPr id="9" name="cmdGetUpdate"/>
        <xdr:cNvSpPr txBox="1">
          <a:spLocks noChangeArrowheads="1"/>
        </xdr:cNvSpPr>
      </xdr:nvSpPr>
      <xdr:spPr bwMode="auto">
        <a:xfrm>
          <a:off x="2486024" y="4181475"/>
          <a:ext cx="318210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257175</xdr:colOff>
      <xdr:row>108</xdr:row>
      <xdr:rowOff>114300</xdr:rowOff>
    </xdr:from>
    <xdr:to>
      <xdr:col>15</xdr:col>
      <xdr:colOff>105525</xdr:colOff>
      <xdr:row>110</xdr:row>
      <xdr:rowOff>165300</xdr:rowOff>
    </xdr:to>
    <xdr:sp macro="[0]!Instruction.cmdShowHideUpdateLog_Click" textlink="">
      <xdr:nvSpPr>
        <xdr:cNvPr id="10" name="cmdShowHideUpdateLog"/>
        <xdr:cNvSpPr txBox="1">
          <a:spLocks noChangeArrowheads="1"/>
        </xdr:cNvSpPr>
      </xdr:nvSpPr>
      <xdr:spPr bwMode="auto">
        <a:xfrm>
          <a:off x="5743575" y="4181475"/>
          <a:ext cx="350595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0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1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2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103</xdr:row>
      <xdr:rowOff>15875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102</xdr:row>
      <xdr:rowOff>314325</xdr:rowOff>
    </xdr:to>
    <xdr:pic macro="[0]!Instruction.BlockClick">
      <xdr:nvPicPr>
        <xdr:cNvPr id="339984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103</xdr:row>
      <xdr:rowOff>47625</xdr:rowOff>
    </xdr:from>
    <xdr:to>
      <xdr:col>1</xdr:col>
      <xdr:colOff>428625</xdr:colOff>
      <xdr:row>105</xdr:row>
      <xdr:rowOff>57150</xdr:rowOff>
    </xdr:to>
    <xdr:pic macro="[0]!Instruction.BlockClick">
      <xdr:nvPicPr>
        <xdr:cNvPr id="339985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105</xdr:row>
      <xdr:rowOff>133350</xdr:rowOff>
    </xdr:from>
    <xdr:to>
      <xdr:col>1</xdr:col>
      <xdr:colOff>428625</xdr:colOff>
      <xdr:row>107</xdr:row>
      <xdr:rowOff>152400</xdr:rowOff>
    </xdr:to>
    <xdr:pic macro="[0]!Instruction.BlockClick">
      <xdr:nvPicPr>
        <xdr:cNvPr id="339986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108</xdr:row>
      <xdr:rowOff>38100</xdr:rowOff>
    </xdr:from>
    <xdr:to>
      <xdr:col>1</xdr:col>
      <xdr:colOff>428625</xdr:colOff>
      <xdr:row>110</xdr:row>
      <xdr:rowOff>57150</xdr:rowOff>
    </xdr:to>
    <xdr:pic macro="[0]!Instruction.BlockClick">
      <xdr:nvPicPr>
        <xdr:cNvPr id="339987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110</xdr:row>
      <xdr:rowOff>123825</xdr:rowOff>
    </xdr:from>
    <xdr:to>
      <xdr:col>1</xdr:col>
      <xdr:colOff>428625</xdr:colOff>
      <xdr:row>112</xdr:row>
      <xdr:rowOff>123825</xdr:rowOff>
    </xdr:to>
    <xdr:pic macro="[0]!Instruction.BlockClick">
      <xdr:nvPicPr>
        <xdr:cNvPr id="339988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113</xdr:row>
      <xdr:rowOff>28575</xdr:rowOff>
    </xdr:from>
    <xdr:to>
      <xdr:col>1</xdr:col>
      <xdr:colOff>447675</xdr:colOff>
      <xdr:row>114</xdr:row>
      <xdr:rowOff>85725</xdr:rowOff>
    </xdr:to>
    <xdr:pic macro="[0]!Instruction.BlockClick">
      <xdr:nvPicPr>
        <xdr:cNvPr id="339989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339990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819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339991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114</xdr:row>
      <xdr:rowOff>114300</xdr:rowOff>
    </xdr:from>
    <xdr:to>
      <xdr:col>1</xdr:col>
      <xdr:colOff>447675</xdr:colOff>
      <xdr:row>117</xdr:row>
      <xdr:rowOff>180975</xdr:rowOff>
    </xdr:to>
    <xdr:pic macro="[0]!Instruction.BlockClick">
      <xdr:nvPicPr>
        <xdr:cNvPr id="339992" name="InstrImg_7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848100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3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4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5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6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108</xdr:row>
      <xdr:rowOff>104775</xdr:rowOff>
    </xdr:from>
    <xdr:to>
      <xdr:col>5</xdr:col>
      <xdr:colOff>180975</xdr:colOff>
      <xdr:row>110</xdr:row>
      <xdr:rowOff>142875</xdr:rowOff>
    </xdr:to>
    <xdr:pic macro="[0]!Instruction.cmdGetUpdate_Click">
      <xdr:nvPicPr>
        <xdr:cNvPr id="339997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108</xdr:row>
      <xdr:rowOff>104775</xdr:rowOff>
    </xdr:from>
    <xdr:to>
      <xdr:col>11</xdr:col>
      <xdr:colOff>104775</xdr:colOff>
      <xdr:row>110</xdr:row>
      <xdr:rowOff>142875</xdr:rowOff>
    </xdr:to>
    <xdr:pic macro="[0]!Instruction.cmdShowHideUpdateLog_Click">
      <xdr:nvPicPr>
        <xdr:cNvPr id="339998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219380</xdr:colOff>
      <xdr:row>2</xdr:row>
      <xdr:rowOff>9392</xdr:rowOff>
    </xdr:from>
    <xdr:to>
      <xdr:col>2</xdr:col>
      <xdr:colOff>1303225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340000" name="cmdAct_2" descr="icon15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47650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219075</xdr:colOff>
      <xdr:row>2</xdr:row>
      <xdr:rowOff>9525</xdr:rowOff>
    </xdr:from>
    <xdr:to>
      <xdr:col>4</xdr:col>
      <xdr:colOff>81629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340002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333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220436</xdr:colOff>
      <xdr:row>2</xdr:row>
      <xdr:rowOff>3612</xdr:rowOff>
    </xdr:from>
    <xdr:to>
      <xdr:col>4</xdr:col>
      <xdr:colOff>141514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200025</xdr:colOff>
      <xdr:row>1</xdr:row>
      <xdr:rowOff>136963</xdr:rowOff>
    </xdr:from>
    <xdr:ext cx="250371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18</xdr:col>
      <xdr:colOff>200025</xdr:colOff>
      <xdr:row>1</xdr:row>
      <xdr:rowOff>47625</xdr:rowOff>
    </xdr:from>
    <xdr:to>
      <xdr:col>24</xdr:col>
      <xdr:colOff>267803</xdr:colOff>
      <xdr:row>2</xdr:row>
      <xdr:rowOff>123825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15150" y="180975"/>
          <a:ext cx="1839428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129</xdr:row>
          <xdr:rowOff>9525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6</xdr:col>
      <xdr:colOff>78601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32</xdr:row>
      <xdr:rowOff>57150</xdr:rowOff>
    </xdr:from>
    <xdr:to>
      <xdr:col>6</xdr:col>
      <xdr:colOff>1</xdr:colOff>
      <xdr:row>32</xdr:row>
      <xdr:rowOff>342900</xdr:rowOff>
    </xdr:to>
    <xdr:sp macro="[0]!modList00.cmdOrganizationChoice_Click_Handler" textlink="">
      <xdr:nvSpPr>
        <xdr:cNvPr id="89092" name="cmdOrgChoice"/>
        <xdr:cNvSpPr>
          <a:spLocks noChangeArrowheads="1"/>
        </xdr:cNvSpPr>
      </xdr:nvSpPr>
      <xdr:spPr bwMode="auto">
        <a:xfrm>
          <a:off x="2457451" y="3695700"/>
          <a:ext cx="3381375" cy="285750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31</xdr:row>
      <xdr:rowOff>152400</xdr:rowOff>
    </xdr:to>
    <xdr:pic macro="[0]!modInfo.MainSheetHelp">
      <xdr:nvPicPr>
        <xdr:cNvPr id="335505" name="ExcludeHelp_1" descr="Справка по листу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31</xdr:row>
      <xdr:rowOff>152400</xdr:rowOff>
    </xdr:to>
    <xdr:pic macro="[0]!modInfo.MainSheetHelp">
      <xdr:nvPicPr>
        <xdr:cNvPr id="335506" name="ExcludeHelp_4" descr="Справка по листу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17</xdr:row>
      <xdr:rowOff>38100</xdr:rowOff>
    </xdr:to>
    <xdr:pic macro="[0]!modInfo.MainSheetHelp">
      <xdr:nvPicPr>
        <xdr:cNvPr id="335507" name="ExcludeHelp_1" descr="Справка по листу" hidden="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9067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38100</xdr:colOff>
      <xdr:row>14</xdr:row>
      <xdr:rowOff>0</xdr:rowOff>
    </xdr:from>
    <xdr:to>
      <xdr:col>6</xdr:col>
      <xdr:colOff>228600</xdr:colOff>
      <xdr:row>14</xdr:row>
      <xdr:rowOff>190500</xdr:rowOff>
    </xdr:to>
    <xdr:grpSp>
      <xdr:nvGrpSpPr>
        <xdr:cNvPr id="335508" name="shCalendar" hidden="1"/>
        <xdr:cNvGrpSpPr>
          <a:grpSpLocks/>
        </xdr:cNvGrpSpPr>
      </xdr:nvGrpSpPr>
      <xdr:grpSpPr bwMode="auto">
        <a:xfrm>
          <a:off x="7353300" y="12287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55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55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23</xdr:row>
      <xdr:rowOff>38100</xdr:rowOff>
    </xdr:to>
    <xdr:pic macro="[0]!modInfo.MainSheetHelp">
      <xdr:nvPicPr>
        <xdr:cNvPr id="335509" name="ExcludeHelp_1" descr="Справка по листу" hidden="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262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4</xdr:row>
      <xdr:rowOff>219075</xdr:rowOff>
    </xdr:to>
    <xdr:pic macro="[0]!modList00.CreatePrintedForm">
      <xdr:nvPicPr>
        <xdr:cNvPr id="335510" name="cmdCreatePrintedForm" descr="Создание печатной формы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28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oneCellAnchor>
    <xdr:from>
      <xdr:col>6</xdr:col>
      <xdr:colOff>0</xdr:colOff>
      <xdr:row>22</xdr:row>
      <xdr:rowOff>0</xdr:rowOff>
    </xdr:from>
    <xdr:ext cx="219075" cy="323850"/>
    <xdr:pic macro="[0]!modInfo.MainSheetHelp">
      <xdr:nvPicPr>
        <xdr:cNvPr id="11" name="ExcludeHelp_1" descr="Справка по листу" hidden="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262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19</xdr:row>
      <xdr:rowOff>0</xdr:rowOff>
    </xdr:from>
    <xdr:to>
      <xdr:col>6</xdr:col>
      <xdr:colOff>228600</xdr:colOff>
      <xdr:row>19</xdr:row>
      <xdr:rowOff>190500</xdr:rowOff>
    </xdr:to>
    <xdr:grpSp>
      <xdr:nvGrpSpPr>
        <xdr:cNvPr id="339016" name="shCalendar" hidden="1"/>
        <xdr:cNvGrpSpPr>
          <a:grpSpLocks/>
        </xdr:cNvGrpSpPr>
      </xdr:nvGrpSpPr>
      <xdr:grpSpPr bwMode="auto">
        <a:xfrm>
          <a:off x="8991600" y="38766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90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90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21</xdr:row>
      <xdr:rowOff>0</xdr:rowOff>
    </xdr:from>
    <xdr:ext cx="190500" cy="190500"/>
    <xdr:grpSp>
      <xdr:nvGrpSpPr>
        <xdr:cNvPr id="5" name="shCalendar" hidden="1"/>
        <xdr:cNvGrpSpPr>
          <a:grpSpLocks/>
        </xdr:cNvGrpSpPr>
      </xdr:nvGrpSpPr>
      <xdr:grpSpPr bwMode="auto">
        <a:xfrm>
          <a:off x="8991600" y="4448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8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14" name="shCalendar" hidden="1"/>
        <xdr:cNvGrpSpPr>
          <a:grpSpLocks/>
        </xdr:cNvGrpSpPr>
      </xdr:nvGrpSpPr>
      <xdr:grpSpPr bwMode="auto">
        <a:xfrm>
          <a:off x="8991600" y="6019800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7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20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23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26" name="shCalendar" hidden="1"/>
        <xdr:cNvGrpSpPr>
          <a:grpSpLocks/>
        </xdr:cNvGrpSpPr>
      </xdr:nvGrpSpPr>
      <xdr:grpSpPr bwMode="auto">
        <a:xfrm>
          <a:off x="8991600" y="6019800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2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29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32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35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38" name="shCalendar" hidden="1"/>
        <xdr:cNvGrpSpPr>
          <a:grpSpLocks/>
        </xdr:cNvGrpSpPr>
      </xdr:nvGrpSpPr>
      <xdr:grpSpPr bwMode="auto">
        <a:xfrm>
          <a:off x="8991600" y="6019800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3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41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44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47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50" name="shCalendar" hidden="1"/>
        <xdr:cNvGrpSpPr>
          <a:grpSpLocks/>
        </xdr:cNvGrpSpPr>
      </xdr:nvGrpSpPr>
      <xdr:grpSpPr bwMode="auto">
        <a:xfrm>
          <a:off x="8991600" y="6019800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5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5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53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5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5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56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5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5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59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6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62" name="shCalendar" hidden="1"/>
        <xdr:cNvGrpSpPr>
          <a:grpSpLocks/>
        </xdr:cNvGrpSpPr>
      </xdr:nvGrpSpPr>
      <xdr:grpSpPr bwMode="auto">
        <a:xfrm>
          <a:off x="8991600" y="6019800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6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6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65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6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68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71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74" name="shCalendar" hidden="1"/>
        <xdr:cNvGrpSpPr>
          <a:grpSpLocks/>
        </xdr:cNvGrpSpPr>
      </xdr:nvGrpSpPr>
      <xdr:grpSpPr bwMode="auto">
        <a:xfrm>
          <a:off x="8991600" y="6019800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7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77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80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8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83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8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86" name="shCalendar" hidden="1"/>
        <xdr:cNvGrpSpPr>
          <a:grpSpLocks/>
        </xdr:cNvGrpSpPr>
      </xdr:nvGrpSpPr>
      <xdr:grpSpPr bwMode="auto">
        <a:xfrm>
          <a:off x="8991600" y="6019800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8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8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89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92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95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98" name="shCalendar" hidden="1"/>
        <xdr:cNvGrpSpPr>
          <a:grpSpLocks/>
        </xdr:cNvGrpSpPr>
      </xdr:nvGrpSpPr>
      <xdr:grpSpPr bwMode="auto">
        <a:xfrm>
          <a:off x="8991600" y="6019800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9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01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0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104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0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07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0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110" name="shCalendar" hidden="1"/>
        <xdr:cNvGrpSpPr>
          <a:grpSpLocks/>
        </xdr:cNvGrpSpPr>
      </xdr:nvGrpSpPr>
      <xdr:grpSpPr bwMode="auto">
        <a:xfrm>
          <a:off x="8991600" y="6019800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1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3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116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9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122" name="shCalendar" hidden="1"/>
        <xdr:cNvGrpSpPr>
          <a:grpSpLocks/>
        </xdr:cNvGrpSpPr>
      </xdr:nvGrpSpPr>
      <xdr:grpSpPr bwMode="auto">
        <a:xfrm>
          <a:off x="8991600" y="6019800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12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25" name="shCalendar" hidden="1"/>
        <xdr:cNvGrpSpPr>
          <a:grpSpLocks/>
        </xdr:cNvGrpSpPr>
      </xdr:nvGrpSpPr>
      <xdr:grpSpPr bwMode="auto">
        <a:xfrm>
          <a:off x="8991600" y="601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0]!modInfo.MainSheetHelp">
      <xdr:nvPicPr>
        <xdr:cNvPr id="274400" name="ExcludeHelp_1" descr="Справка по листу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11</xdr:row>
      <xdr:rowOff>0</xdr:rowOff>
    </xdr:from>
    <xdr:to>
      <xdr:col>9</xdr:col>
      <xdr:colOff>228600</xdr:colOff>
      <xdr:row>11</xdr:row>
      <xdr:rowOff>190500</xdr:rowOff>
    </xdr:to>
    <xdr:grpSp>
      <xdr:nvGrpSpPr>
        <xdr:cNvPr id="333111" name="shCalendar" hidden="1"/>
        <xdr:cNvGrpSpPr>
          <a:grpSpLocks/>
        </xdr:cNvGrpSpPr>
      </xdr:nvGrpSpPr>
      <xdr:grpSpPr bwMode="auto">
        <a:xfrm>
          <a:off x="8010525" y="10572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31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31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111</xdr:row>
      <xdr:rowOff>0</xdr:rowOff>
    </xdr:from>
    <xdr:to>
      <xdr:col>6</xdr:col>
      <xdr:colOff>228600</xdr:colOff>
      <xdr:row>112</xdr:row>
      <xdr:rowOff>47625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4324350" y="23774400"/>
          <a:ext cx="190500" cy="904875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113</xdr:row>
      <xdr:rowOff>0</xdr:rowOff>
    </xdr:from>
    <xdr:ext cx="190500" cy="190500"/>
    <xdr:grpSp>
      <xdr:nvGrpSpPr>
        <xdr:cNvPr id="5" name="shCalendar" hidden="1"/>
        <xdr:cNvGrpSpPr>
          <a:grpSpLocks/>
        </xdr:cNvGrpSpPr>
      </xdr:nvGrpSpPr>
      <xdr:grpSpPr bwMode="auto">
        <a:xfrm>
          <a:off x="4324350" y="254889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112</xdr:row>
      <xdr:rowOff>0</xdr:rowOff>
    </xdr:from>
    <xdr:to>
      <xdr:col>6</xdr:col>
      <xdr:colOff>228600</xdr:colOff>
      <xdr:row>112</xdr:row>
      <xdr:rowOff>190500</xdr:rowOff>
    </xdr:to>
    <xdr:grpSp>
      <xdr:nvGrpSpPr>
        <xdr:cNvPr id="8" name="shCalendar" hidden="1"/>
        <xdr:cNvGrpSpPr>
          <a:grpSpLocks/>
        </xdr:cNvGrpSpPr>
      </xdr:nvGrpSpPr>
      <xdr:grpSpPr bwMode="auto">
        <a:xfrm>
          <a:off x="4324350" y="246316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114</xdr:row>
      <xdr:rowOff>0</xdr:rowOff>
    </xdr:from>
    <xdr:ext cx="190500" cy="190500"/>
    <xdr:grpSp>
      <xdr:nvGrpSpPr>
        <xdr:cNvPr id="11" name="shCalendar" hidden="1"/>
        <xdr:cNvGrpSpPr>
          <a:grpSpLocks/>
        </xdr:cNvGrpSpPr>
      </xdr:nvGrpSpPr>
      <xdr:grpSpPr bwMode="auto">
        <a:xfrm>
          <a:off x="4324350" y="257746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8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107"/>
  </cols>
  <sheetData>
    <row r="1" spans="1:27" ht="10.5" customHeight="1">
      <c r="AA1" s="107" t="s">
        <v>181</v>
      </c>
    </row>
    <row r="2" spans="1:27" ht="16.5" customHeight="1">
      <c r="B2" s="508" t="str">
        <f>"Код отчёта: " &amp; GetCode()</f>
        <v>Код отчёта: FAS.JKH.OPEN.INFO.ORG.WARM</v>
      </c>
      <c r="C2" s="508"/>
      <c r="D2" s="508"/>
      <c r="E2" s="508"/>
      <c r="F2" s="508"/>
      <c r="G2" s="508"/>
      <c r="V2" s="54"/>
    </row>
    <row r="3" spans="1:27" ht="18" customHeight="1">
      <c r="B3" s="509" t="str">
        <f>"Версия " &amp; GetVersion()</f>
        <v>Версия 1.1.1</v>
      </c>
      <c r="C3" s="509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V3" s="54"/>
      <c r="W3" s="54"/>
      <c r="X3" s="54"/>
      <c r="Y3" s="54"/>
    </row>
    <row r="4" spans="1:27" ht="6" customHeight="1"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7" ht="32.25" customHeight="1">
      <c r="B5" s="510" t="s">
        <v>538</v>
      </c>
      <c r="C5" s="511"/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2"/>
    </row>
    <row r="6" spans="1:27" ht="9.75" customHeight="1">
      <c r="A6" s="54"/>
      <c r="B6" s="106"/>
      <c r="C6" s="105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7"/>
    </row>
    <row r="7" spans="1:27" ht="15" hidden="1" customHeight="1">
      <c r="A7" s="54"/>
      <c r="B7" s="106"/>
      <c r="C7" s="105"/>
      <c r="D7" s="88"/>
      <c r="E7" s="513" t="s">
        <v>517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  <c r="X7" s="513"/>
      <c r="Y7" s="87"/>
    </row>
    <row r="8" spans="1:27" ht="15" hidden="1" customHeight="1">
      <c r="A8" s="54"/>
      <c r="B8" s="106"/>
      <c r="C8" s="105"/>
      <c r="D8" s="88"/>
      <c r="E8" s="513"/>
      <c r="F8" s="513"/>
      <c r="G8" s="513"/>
      <c r="H8" s="513"/>
      <c r="I8" s="513"/>
      <c r="J8" s="513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513"/>
      <c r="V8" s="513"/>
      <c r="W8" s="513"/>
      <c r="X8" s="513"/>
      <c r="Y8" s="87"/>
    </row>
    <row r="9" spans="1:27" ht="15" hidden="1" customHeight="1">
      <c r="A9" s="54"/>
      <c r="B9" s="106"/>
      <c r="C9" s="105"/>
      <c r="D9" s="88"/>
      <c r="E9" s="513"/>
      <c r="F9" s="513"/>
      <c r="G9" s="513"/>
      <c r="H9" s="513"/>
      <c r="I9" s="513"/>
      <c r="J9" s="513"/>
      <c r="K9" s="513"/>
      <c r="L9" s="513"/>
      <c r="M9" s="513"/>
      <c r="N9" s="513"/>
      <c r="O9" s="513"/>
      <c r="P9" s="513"/>
      <c r="Q9" s="513"/>
      <c r="R9" s="513"/>
      <c r="S9" s="513"/>
      <c r="T9" s="513"/>
      <c r="U9" s="513"/>
      <c r="V9" s="513"/>
      <c r="W9" s="513"/>
      <c r="X9" s="513"/>
      <c r="Y9" s="87"/>
    </row>
    <row r="10" spans="1:27" ht="10.5" hidden="1" customHeight="1">
      <c r="A10" s="54"/>
      <c r="B10" s="106"/>
      <c r="C10" s="105"/>
      <c r="D10" s="88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87"/>
    </row>
    <row r="11" spans="1:27" ht="27" hidden="1" customHeight="1">
      <c r="A11" s="54"/>
      <c r="B11" s="106"/>
      <c r="C11" s="105"/>
      <c r="D11" s="88"/>
      <c r="E11" s="513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3"/>
      <c r="Q11" s="513"/>
      <c r="R11" s="513"/>
      <c r="S11" s="513"/>
      <c r="T11" s="513"/>
      <c r="U11" s="513"/>
      <c r="V11" s="513"/>
      <c r="W11" s="513"/>
      <c r="X11" s="513"/>
      <c r="Y11" s="87"/>
    </row>
    <row r="12" spans="1:27" ht="12" hidden="1" customHeight="1">
      <c r="A12" s="54"/>
      <c r="B12" s="106"/>
      <c r="C12" s="105"/>
      <c r="D12" s="88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3"/>
      <c r="U12" s="513"/>
      <c r="V12" s="513"/>
      <c r="W12" s="513"/>
      <c r="X12" s="513"/>
      <c r="Y12" s="87"/>
    </row>
    <row r="13" spans="1:27" ht="38.25" hidden="1" customHeight="1">
      <c r="A13" s="54"/>
      <c r="B13" s="106"/>
      <c r="C13" s="105"/>
      <c r="D13" s="88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3"/>
      <c r="U13" s="513"/>
      <c r="V13" s="513"/>
      <c r="W13" s="513"/>
      <c r="X13" s="513"/>
      <c r="Y13" s="101"/>
    </row>
    <row r="14" spans="1:27" ht="15" hidden="1" customHeight="1">
      <c r="A14" s="54"/>
      <c r="B14" s="106"/>
      <c r="C14" s="105"/>
      <c r="D14" s="88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87"/>
    </row>
    <row r="15" spans="1:27" ht="15" hidden="1">
      <c r="A15" s="54"/>
      <c r="B15" s="106"/>
      <c r="C15" s="105"/>
      <c r="D15" s="88"/>
      <c r="E15" s="513"/>
      <c r="F15" s="513"/>
      <c r="G15" s="513"/>
      <c r="H15" s="513"/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87"/>
    </row>
    <row r="16" spans="1:27" ht="15" hidden="1">
      <c r="A16" s="54"/>
      <c r="B16" s="106"/>
      <c r="C16" s="105"/>
      <c r="D16" s="88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3"/>
      <c r="S16" s="513"/>
      <c r="T16" s="513"/>
      <c r="U16" s="513"/>
      <c r="V16" s="513"/>
      <c r="W16" s="513"/>
      <c r="X16" s="513"/>
      <c r="Y16" s="87"/>
    </row>
    <row r="17" spans="1:25" ht="15" hidden="1" customHeight="1">
      <c r="A17" s="54"/>
      <c r="B17" s="106"/>
      <c r="C17" s="105"/>
      <c r="D17" s="88"/>
      <c r="E17" s="513"/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87"/>
    </row>
    <row r="18" spans="1:25" ht="15" hidden="1">
      <c r="A18" s="54"/>
      <c r="B18" s="106"/>
      <c r="C18" s="105"/>
      <c r="D18" s="88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87"/>
    </row>
    <row r="19" spans="1:25" ht="54" hidden="1" customHeight="1">
      <c r="A19" s="54"/>
      <c r="B19" s="106"/>
      <c r="C19" s="105"/>
      <c r="D19" s="94"/>
      <c r="E19" s="513"/>
      <c r="F19" s="513"/>
      <c r="G19" s="513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87"/>
    </row>
    <row r="20" spans="1:25" ht="15" hidden="1">
      <c r="A20" s="54"/>
      <c r="B20" s="106"/>
      <c r="C20" s="10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87"/>
    </row>
    <row r="21" spans="1:25" ht="14.25" hidden="1" customHeight="1">
      <c r="A21" s="54"/>
      <c r="B21" s="106"/>
      <c r="C21" s="105"/>
      <c r="D21" s="89"/>
      <c r="E21" s="100" t="s">
        <v>179</v>
      </c>
      <c r="F21" s="502" t="s">
        <v>183</v>
      </c>
      <c r="G21" s="503"/>
      <c r="H21" s="503"/>
      <c r="I21" s="503"/>
      <c r="J21" s="503"/>
      <c r="K21" s="503"/>
      <c r="L21" s="503"/>
      <c r="M21" s="503"/>
      <c r="N21" s="88"/>
      <c r="O21" s="99" t="s">
        <v>179</v>
      </c>
      <c r="P21" s="504" t="s">
        <v>180</v>
      </c>
      <c r="Q21" s="505"/>
      <c r="R21" s="505"/>
      <c r="S21" s="505"/>
      <c r="T21" s="505"/>
      <c r="U21" s="505"/>
      <c r="V21" s="505"/>
      <c r="W21" s="505"/>
      <c r="X21" s="505"/>
      <c r="Y21" s="87"/>
    </row>
    <row r="22" spans="1:25" ht="14.25" hidden="1" customHeight="1">
      <c r="A22" s="54"/>
      <c r="B22" s="106"/>
      <c r="C22" s="105"/>
      <c r="D22" s="89"/>
      <c r="E22" s="119" t="s">
        <v>179</v>
      </c>
      <c r="F22" s="502" t="s">
        <v>182</v>
      </c>
      <c r="G22" s="503"/>
      <c r="H22" s="503"/>
      <c r="I22" s="503"/>
      <c r="J22" s="503"/>
      <c r="K22" s="503"/>
      <c r="L22" s="503"/>
      <c r="M22" s="503"/>
      <c r="N22" s="88"/>
      <c r="O22" s="102" t="s">
        <v>179</v>
      </c>
      <c r="P22" s="504" t="s">
        <v>509</v>
      </c>
      <c r="Q22" s="505"/>
      <c r="R22" s="505"/>
      <c r="S22" s="505"/>
      <c r="T22" s="505"/>
      <c r="U22" s="505"/>
      <c r="V22" s="505"/>
      <c r="W22" s="505"/>
      <c r="X22" s="505"/>
      <c r="Y22" s="87"/>
    </row>
    <row r="23" spans="1:25" ht="26.25" hidden="1" customHeight="1">
      <c r="A23" s="54"/>
      <c r="B23" s="106"/>
      <c r="C23" s="105"/>
      <c r="D23" s="89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501"/>
      <c r="Q23" s="501"/>
      <c r="R23" s="501"/>
      <c r="S23" s="501"/>
      <c r="T23" s="501"/>
      <c r="U23" s="501"/>
      <c r="V23" s="501"/>
      <c r="W23" s="501"/>
      <c r="X23" s="88"/>
      <c r="Y23" s="87"/>
    </row>
    <row r="24" spans="1:25" ht="10.5" hidden="1" customHeight="1">
      <c r="A24" s="54"/>
      <c r="B24" s="106"/>
      <c r="C24" s="105"/>
      <c r="D24" s="89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7"/>
    </row>
    <row r="25" spans="1:25" ht="14.25" hidden="1" customHeight="1">
      <c r="A25" s="54"/>
      <c r="B25" s="106"/>
      <c r="C25" s="105"/>
      <c r="D25" s="89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7"/>
    </row>
    <row r="26" spans="1:25" ht="12" hidden="1" customHeight="1">
      <c r="A26" s="54"/>
      <c r="B26" s="106"/>
      <c r="C26" s="105"/>
      <c r="D26" s="89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7"/>
    </row>
    <row r="27" spans="1:25" ht="14.25" hidden="1" customHeight="1">
      <c r="A27" s="54"/>
      <c r="B27" s="106"/>
      <c r="C27" s="105"/>
      <c r="D27" s="89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7"/>
    </row>
    <row r="28" spans="1:25" ht="15" hidden="1">
      <c r="A28" s="54"/>
      <c r="B28" s="106"/>
      <c r="C28" s="105"/>
      <c r="D28" s="89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7"/>
    </row>
    <row r="29" spans="1:25" ht="6" hidden="1" customHeight="1">
      <c r="A29" s="54"/>
      <c r="B29" s="106"/>
      <c r="C29" s="105"/>
      <c r="D29" s="89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7"/>
    </row>
    <row r="30" spans="1:25" ht="15" hidden="1">
      <c r="A30" s="54"/>
      <c r="B30" s="106"/>
      <c r="C30" s="105"/>
      <c r="D30" s="89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7"/>
    </row>
    <row r="31" spans="1:25" ht="9.75" hidden="1" customHeight="1">
      <c r="A31" s="54"/>
      <c r="B31" s="106"/>
      <c r="C31" s="105"/>
      <c r="D31" s="89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7"/>
    </row>
    <row r="32" spans="1:25" ht="15" hidden="1">
      <c r="A32" s="54"/>
      <c r="B32" s="106"/>
      <c r="C32" s="105"/>
      <c r="D32" s="89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7"/>
    </row>
    <row r="33" spans="1:25" ht="34.5" hidden="1" customHeight="1">
      <c r="A33" s="54"/>
      <c r="B33" s="106"/>
      <c r="C33" s="105"/>
      <c r="D33" s="94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87"/>
    </row>
    <row r="34" spans="1:25" ht="15" hidden="1">
      <c r="A34" s="54"/>
      <c r="B34" s="106"/>
      <c r="C34" s="105"/>
      <c r="D34" s="94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87"/>
    </row>
    <row r="35" spans="1:25" ht="24" hidden="1" customHeight="1">
      <c r="A35" s="54"/>
      <c r="B35" s="106"/>
      <c r="C35" s="105"/>
      <c r="D35" s="89"/>
      <c r="E35" s="500" t="s">
        <v>382</v>
      </c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500"/>
      <c r="T35" s="500"/>
      <c r="U35" s="500"/>
      <c r="V35" s="500"/>
      <c r="W35" s="500"/>
      <c r="X35" s="500"/>
      <c r="Y35" s="87"/>
    </row>
    <row r="36" spans="1:25" ht="38.25" hidden="1" customHeight="1">
      <c r="A36" s="54"/>
      <c r="B36" s="106"/>
      <c r="C36" s="105"/>
      <c r="D36" s="89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500"/>
      <c r="T36" s="500"/>
      <c r="U36" s="500"/>
      <c r="V36" s="500"/>
      <c r="W36" s="500"/>
      <c r="X36" s="500"/>
      <c r="Y36" s="87"/>
    </row>
    <row r="37" spans="1:25" ht="9.75" hidden="1" customHeight="1">
      <c r="A37" s="54"/>
      <c r="B37" s="106"/>
      <c r="C37" s="105"/>
      <c r="D37" s="89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500"/>
      <c r="T37" s="500"/>
      <c r="U37" s="500"/>
      <c r="V37" s="500"/>
      <c r="W37" s="500"/>
      <c r="X37" s="500"/>
      <c r="Y37" s="87"/>
    </row>
    <row r="38" spans="1:25" ht="51" hidden="1" customHeight="1">
      <c r="A38" s="54"/>
      <c r="B38" s="106"/>
      <c r="C38" s="105"/>
      <c r="D38" s="89"/>
      <c r="E38" s="500"/>
      <c r="F38" s="500"/>
      <c r="G38" s="500"/>
      <c r="H38" s="500"/>
      <c r="I38" s="500"/>
      <c r="J38" s="500"/>
      <c r="K38" s="500"/>
      <c r="L38" s="500"/>
      <c r="M38" s="500"/>
      <c r="N38" s="500"/>
      <c r="O38" s="500"/>
      <c r="P38" s="500"/>
      <c r="Q38" s="500"/>
      <c r="R38" s="500"/>
      <c r="S38" s="500"/>
      <c r="T38" s="500"/>
      <c r="U38" s="500"/>
      <c r="V38" s="500"/>
      <c r="W38" s="500"/>
      <c r="X38" s="500"/>
      <c r="Y38" s="87"/>
    </row>
    <row r="39" spans="1:25" ht="15" hidden="1" customHeight="1">
      <c r="A39" s="54"/>
      <c r="B39" s="106"/>
      <c r="C39" s="105"/>
      <c r="D39" s="89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500"/>
      <c r="W39" s="500"/>
      <c r="X39" s="500"/>
      <c r="Y39" s="87"/>
    </row>
    <row r="40" spans="1:25" ht="12" hidden="1" customHeight="1">
      <c r="A40" s="54"/>
      <c r="B40" s="106"/>
      <c r="C40" s="105"/>
      <c r="D40" s="89"/>
      <c r="E40" s="506"/>
      <c r="F40" s="506"/>
      <c r="G40" s="506"/>
      <c r="H40" s="506"/>
      <c r="I40" s="506"/>
      <c r="J40" s="506"/>
      <c r="K40" s="506"/>
      <c r="L40" s="506"/>
      <c r="M40" s="506"/>
      <c r="N40" s="506"/>
      <c r="O40" s="506"/>
      <c r="P40" s="506"/>
      <c r="Q40" s="506"/>
      <c r="R40" s="506"/>
      <c r="S40" s="506"/>
      <c r="T40" s="506"/>
      <c r="U40" s="506"/>
      <c r="V40" s="506"/>
      <c r="W40" s="506"/>
      <c r="X40" s="506"/>
      <c r="Y40" s="87"/>
    </row>
    <row r="41" spans="1:25" ht="15" hidden="1">
      <c r="A41" s="54"/>
      <c r="B41" s="106"/>
      <c r="C41" s="105"/>
      <c r="D41" s="89"/>
      <c r="E41" s="507"/>
      <c r="F41" s="507"/>
      <c r="G41" s="507"/>
      <c r="H41" s="507"/>
      <c r="I41" s="507"/>
      <c r="J41" s="507"/>
      <c r="K41" s="507"/>
      <c r="L41" s="507"/>
      <c r="M41" s="507"/>
      <c r="N41" s="507"/>
      <c r="O41" s="507"/>
      <c r="P41" s="507"/>
      <c r="Q41" s="507"/>
      <c r="R41" s="507"/>
      <c r="S41" s="507"/>
      <c r="T41" s="507"/>
      <c r="U41" s="507"/>
      <c r="V41" s="507"/>
      <c r="W41" s="507"/>
      <c r="X41" s="507"/>
      <c r="Y41" s="87"/>
    </row>
    <row r="42" spans="1:25" ht="15" hidden="1">
      <c r="A42" s="54"/>
      <c r="B42" s="106"/>
      <c r="C42" s="105"/>
      <c r="D42" s="89"/>
      <c r="E42" s="507"/>
      <c r="F42" s="507"/>
      <c r="G42" s="507"/>
      <c r="H42" s="507"/>
      <c r="I42" s="507"/>
      <c r="J42" s="507"/>
      <c r="K42" s="507"/>
      <c r="L42" s="507"/>
      <c r="M42" s="507"/>
      <c r="N42" s="507"/>
      <c r="O42" s="507"/>
      <c r="P42" s="507"/>
      <c r="Q42" s="507"/>
      <c r="R42" s="507"/>
      <c r="S42" s="507"/>
      <c r="T42" s="507"/>
      <c r="U42" s="507"/>
      <c r="V42" s="507"/>
      <c r="W42" s="507"/>
      <c r="X42" s="507"/>
      <c r="Y42" s="87"/>
    </row>
    <row r="43" spans="1:25" ht="8.25" hidden="1" customHeight="1">
      <c r="A43" s="54"/>
      <c r="B43" s="106"/>
      <c r="C43" s="105"/>
      <c r="D43" s="89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7"/>
      <c r="P43" s="507"/>
      <c r="Q43" s="507"/>
      <c r="R43" s="507"/>
      <c r="S43" s="507"/>
      <c r="T43" s="507"/>
      <c r="U43" s="507"/>
      <c r="V43" s="507"/>
      <c r="W43" s="507"/>
      <c r="X43" s="507"/>
      <c r="Y43" s="87"/>
    </row>
    <row r="44" spans="1:25" ht="27.75" hidden="1" customHeight="1">
      <c r="A44" s="54"/>
      <c r="B44" s="106"/>
      <c r="C44" s="105"/>
      <c r="D44" s="94"/>
      <c r="E44" s="507"/>
      <c r="F44" s="507"/>
      <c r="G44" s="507"/>
      <c r="H44" s="507"/>
      <c r="I44" s="507"/>
      <c r="J44" s="507"/>
      <c r="K44" s="507"/>
      <c r="L44" s="507"/>
      <c r="M44" s="507"/>
      <c r="N44" s="507"/>
      <c r="O44" s="507"/>
      <c r="P44" s="507"/>
      <c r="Q44" s="507"/>
      <c r="R44" s="507"/>
      <c r="S44" s="507"/>
      <c r="T44" s="507"/>
      <c r="U44" s="507"/>
      <c r="V44" s="507"/>
      <c r="W44" s="507"/>
      <c r="X44" s="507"/>
      <c r="Y44" s="87"/>
    </row>
    <row r="45" spans="1:25" ht="15" hidden="1">
      <c r="A45" s="54"/>
      <c r="B45" s="106"/>
      <c r="C45" s="105"/>
      <c r="D45" s="94"/>
      <c r="E45" s="507"/>
      <c r="F45" s="507"/>
      <c r="G45" s="507"/>
      <c r="H45" s="507"/>
      <c r="I45" s="507"/>
      <c r="J45" s="507"/>
      <c r="K45" s="507"/>
      <c r="L45" s="507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87"/>
    </row>
    <row r="46" spans="1:25" ht="24" hidden="1" customHeight="1">
      <c r="A46" s="54"/>
      <c r="B46" s="106"/>
      <c r="C46" s="105"/>
      <c r="D46" s="89"/>
      <c r="E46" s="500" t="s">
        <v>178</v>
      </c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  <c r="Q46" s="500"/>
      <c r="R46" s="500"/>
      <c r="S46" s="500"/>
      <c r="T46" s="500"/>
      <c r="U46" s="500"/>
      <c r="V46" s="500"/>
      <c r="W46" s="500"/>
      <c r="X46" s="500"/>
      <c r="Y46" s="87"/>
    </row>
    <row r="47" spans="1:25" ht="37.5" hidden="1" customHeight="1">
      <c r="A47" s="54"/>
      <c r="B47" s="106"/>
      <c r="C47" s="105"/>
      <c r="D47" s="89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00"/>
      <c r="S47" s="500"/>
      <c r="T47" s="500"/>
      <c r="U47" s="500"/>
      <c r="V47" s="500"/>
      <c r="W47" s="500"/>
      <c r="X47" s="500"/>
      <c r="Y47" s="87"/>
    </row>
    <row r="48" spans="1:25" ht="24" hidden="1" customHeight="1">
      <c r="A48" s="54"/>
      <c r="B48" s="106"/>
      <c r="C48" s="105"/>
      <c r="D48" s="89"/>
      <c r="E48" s="500"/>
      <c r="F48" s="500"/>
      <c r="G48" s="500"/>
      <c r="H48" s="500"/>
      <c r="I48" s="500"/>
      <c r="J48" s="500"/>
      <c r="K48" s="500"/>
      <c r="L48" s="500"/>
      <c r="M48" s="500"/>
      <c r="N48" s="500"/>
      <c r="O48" s="500"/>
      <c r="P48" s="500"/>
      <c r="Q48" s="500"/>
      <c r="R48" s="500"/>
      <c r="S48" s="500"/>
      <c r="T48" s="500"/>
      <c r="U48" s="500"/>
      <c r="V48" s="500"/>
      <c r="W48" s="500"/>
      <c r="X48" s="500"/>
      <c r="Y48" s="87"/>
    </row>
    <row r="49" spans="1:25" ht="51" hidden="1" customHeight="1">
      <c r="A49" s="54"/>
      <c r="B49" s="106"/>
      <c r="C49" s="105"/>
      <c r="D49" s="89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00"/>
      <c r="S49" s="500"/>
      <c r="T49" s="500"/>
      <c r="U49" s="500"/>
      <c r="V49" s="500"/>
      <c r="W49" s="500"/>
      <c r="X49" s="500"/>
      <c r="Y49" s="87"/>
    </row>
    <row r="50" spans="1:25" ht="12" hidden="1" customHeight="1">
      <c r="A50" s="54"/>
      <c r="B50" s="106"/>
      <c r="C50" s="105"/>
      <c r="D50" s="89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500"/>
      <c r="T50" s="500"/>
      <c r="U50" s="500"/>
      <c r="V50" s="500"/>
      <c r="W50" s="500"/>
      <c r="X50" s="500"/>
      <c r="Y50" s="87"/>
    </row>
    <row r="51" spans="1:25" ht="9" hidden="1" customHeight="1">
      <c r="A51" s="54"/>
      <c r="B51" s="106"/>
      <c r="C51" s="105"/>
      <c r="D51" s="89"/>
      <c r="E51" s="500"/>
      <c r="F51" s="500"/>
      <c r="G51" s="500"/>
      <c r="H51" s="500"/>
      <c r="I51" s="500"/>
      <c r="J51" s="500"/>
      <c r="K51" s="500"/>
      <c r="L51" s="500"/>
      <c r="M51" s="500"/>
      <c r="N51" s="500"/>
      <c r="O51" s="500"/>
      <c r="P51" s="500"/>
      <c r="Q51" s="500"/>
      <c r="R51" s="500"/>
      <c r="S51" s="500"/>
      <c r="T51" s="500"/>
      <c r="U51" s="500"/>
      <c r="V51" s="500"/>
      <c r="W51" s="500"/>
      <c r="X51" s="500"/>
      <c r="Y51" s="87"/>
    </row>
    <row r="52" spans="1:25" ht="10.5" hidden="1" customHeight="1">
      <c r="A52" s="54"/>
      <c r="B52" s="106"/>
      <c r="C52" s="105"/>
      <c r="D52" s="89"/>
      <c r="E52" s="500"/>
      <c r="F52" s="500"/>
      <c r="G52" s="500"/>
      <c r="H52" s="500"/>
      <c r="I52" s="500"/>
      <c r="J52" s="500"/>
      <c r="K52" s="500"/>
      <c r="L52" s="500"/>
      <c r="M52" s="500"/>
      <c r="N52" s="500"/>
      <c r="O52" s="500"/>
      <c r="P52" s="500"/>
      <c r="Q52" s="500"/>
      <c r="R52" s="500"/>
      <c r="S52" s="500"/>
      <c r="T52" s="500"/>
      <c r="U52" s="500"/>
      <c r="V52" s="500"/>
      <c r="W52" s="500"/>
      <c r="X52" s="500"/>
      <c r="Y52" s="87"/>
    </row>
    <row r="53" spans="1:25" ht="10.5" hidden="1" customHeight="1">
      <c r="A53" s="54"/>
      <c r="B53" s="106"/>
      <c r="C53" s="105"/>
      <c r="D53" s="89"/>
      <c r="E53" s="500"/>
      <c r="F53" s="500"/>
      <c r="G53" s="500"/>
      <c r="H53" s="500"/>
      <c r="I53" s="500"/>
      <c r="J53" s="500"/>
      <c r="K53" s="500"/>
      <c r="L53" s="500"/>
      <c r="M53" s="500"/>
      <c r="N53" s="500"/>
      <c r="O53" s="500"/>
      <c r="P53" s="500"/>
      <c r="Q53" s="500"/>
      <c r="R53" s="500"/>
      <c r="S53" s="500"/>
      <c r="T53" s="500"/>
      <c r="U53" s="500"/>
      <c r="V53" s="500"/>
      <c r="W53" s="500"/>
      <c r="X53" s="500"/>
      <c r="Y53" s="87"/>
    </row>
    <row r="54" spans="1:25" ht="8.25" hidden="1" customHeight="1">
      <c r="A54" s="54"/>
      <c r="B54" s="106"/>
      <c r="C54" s="105"/>
      <c r="D54" s="89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00"/>
      <c r="S54" s="500"/>
      <c r="T54" s="500"/>
      <c r="U54" s="500"/>
      <c r="V54" s="500"/>
      <c r="W54" s="500"/>
      <c r="X54" s="500"/>
      <c r="Y54" s="87"/>
    </row>
    <row r="55" spans="1:25" ht="21.75" hidden="1" customHeight="1">
      <c r="A55" s="54"/>
      <c r="B55" s="106"/>
      <c r="C55" s="105"/>
      <c r="D55" s="89"/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00"/>
      <c r="S55" s="500"/>
      <c r="T55" s="500"/>
      <c r="U55" s="500"/>
      <c r="V55" s="500"/>
      <c r="W55" s="500"/>
      <c r="X55" s="500"/>
      <c r="Y55" s="87"/>
    </row>
    <row r="56" spans="1:25" ht="7.5" hidden="1" customHeight="1">
      <c r="A56" s="54"/>
      <c r="B56" s="106"/>
      <c r="C56" s="105"/>
      <c r="D56" s="94"/>
      <c r="E56" s="500"/>
      <c r="F56" s="500"/>
      <c r="G56" s="500"/>
      <c r="H56" s="500"/>
      <c r="I56" s="500"/>
      <c r="J56" s="500"/>
      <c r="K56" s="500"/>
      <c r="L56" s="500"/>
      <c r="M56" s="500"/>
      <c r="N56" s="500"/>
      <c r="O56" s="500"/>
      <c r="P56" s="500"/>
      <c r="Q56" s="500"/>
      <c r="R56" s="500"/>
      <c r="S56" s="500"/>
      <c r="T56" s="500"/>
      <c r="U56" s="500"/>
      <c r="V56" s="500"/>
      <c r="W56" s="500"/>
      <c r="X56" s="500"/>
      <c r="Y56" s="87"/>
    </row>
    <row r="57" spans="1:25" ht="15" hidden="1">
      <c r="A57" s="54"/>
      <c r="B57" s="106"/>
      <c r="C57" s="105"/>
      <c r="D57" s="94"/>
      <c r="E57" s="500"/>
      <c r="F57" s="500"/>
      <c r="G57" s="500"/>
      <c r="H57" s="500"/>
      <c r="I57" s="500"/>
      <c r="J57" s="500"/>
      <c r="K57" s="500"/>
      <c r="L57" s="500"/>
      <c r="M57" s="500"/>
      <c r="N57" s="500"/>
      <c r="O57" s="500"/>
      <c r="P57" s="500"/>
      <c r="Q57" s="500"/>
      <c r="R57" s="500"/>
      <c r="S57" s="500"/>
      <c r="T57" s="500"/>
      <c r="U57" s="500"/>
      <c r="V57" s="500"/>
      <c r="W57" s="500"/>
      <c r="X57" s="500"/>
      <c r="Y57" s="87"/>
    </row>
    <row r="58" spans="1:25" ht="15" hidden="1" customHeight="1">
      <c r="A58" s="54"/>
      <c r="B58" s="106"/>
      <c r="C58" s="105"/>
      <c r="D58" s="89"/>
      <c r="E58" s="520" t="s">
        <v>506</v>
      </c>
      <c r="F58" s="520"/>
      <c r="G58" s="520"/>
      <c r="H58" s="520"/>
      <c r="I58" s="520"/>
      <c r="J58" s="520"/>
      <c r="K58" s="520"/>
      <c r="L58" s="520"/>
      <c r="M58" s="520"/>
      <c r="N58" s="520"/>
      <c r="O58" s="520"/>
      <c r="P58" s="520"/>
      <c r="Q58" s="520"/>
      <c r="R58" s="520"/>
      <c r="S58" s="520"/>
      <c r="T58" s="520"/>
      <c r="U58" s="520"/>
      <c r="V58" s="451"/>
      <c r="W58" s="451"/>
      <c r="X58" s="451"/>
      <c r="Y58" s="87"/>
    </row>
    <row r="59" spans="1:25" ht="15" hidden="1" customHeight="1">
      <c r="A59" s="54"/>
      <c r="B59" s="106"/>
      <c r="C59" s="105"/>
      <c r="D59" s="89"/>
      <c r="E59" s="518"/>
      <c r="F59" s="518"/>
      <c r="G59" s="518"/>
      <c r="H59" s="523"/>
      <c r="I59" s="523"/>
      <c r="J59" s="523"/>
      <c r="K59" s="523"/>
      <c r="L59" s="523"/>
      <c r="M59" s="523"/>
      <c r="N59" s="523"/>
      <c r="O59" s="523"/>
      <c r="P59" s="523"/>
      <c r="Q59" s="523"/>
      <c r="R59" s="523"/>
      <c r="S59" s="523"/>
      <c r="T59" s="523"/>
      <c r="U59" s="523"/>
      <c r="V59" s="523"/>
      <c r="W59" s="523"/>
      <c r="X59" s="523"/>
      <c r="Y59" s="87"/>
    </row>
    <row r="60" spans="1:25" ht="15" hidden="1" customHeight="1">
      <c r="A60" s="54"/>
      <c r="B60" s="106"/>
      <c r="C60" s="105"/>
      <c r="D60" s="89"/>
      <c r="E60" s="518"/>
      <c r="F60" s="518"/>
      <c r="G60" s="518"/>
      <c r="H60" s="523"/>
      <c r="I60" s="523"/>
      <c r="J60" s="523"/>
      <c r="K60" s="523"/>
      <c r="L60" s="523"/>
      <c r="M60" s="523"/>
      <c r="N60" s="523"/>
      <c r="O60" s="523"/>
      <c r="P60" s="523"/>
      <c r="Q60" s="523"/>
      <c r="R60" s="523"/>
      <c r="S60" s="523"/>
      <c r="T60" s="523"/>
      <c r="U60" s="523"/>
      <c r="V60" s="523"/>
      <c r="W60" s="523"/>
      <c r="X60" s="523"/>
      <c r="Y60" s="87"/>
    </row>
    <row r="61" spans="1:25" ht="15" hidden="1">
      <c r="A61" s="54"/>
      <c r="B61" s="106"/>
      <c r="C61" s="105"/>
      <c r="D61" s="89"/>
      <c r="E61" s="98"/>
      <c r="F61" s="96"/>
      <c r="G61" s="97"/>
      <c r="H61" s="515"/>
      <c r="I61" s="515"/>
      <c r="J61" s="515"/>
      <c r="K61" s="515"/>
      <c r="L61" s="515"/>
      <c r="M61" s="515"/>
      <c r="N61" s="515"/>
      <c r="O61" s="515"/>
      <c r="P61" s="515"/>
      <c r="Q61" s="515"/>
      <c r="R61" s="515"/>
      <c r="S61" s="515"/>
      <c r="T61" s="515"/>
      <c r="U61" s="515"/>
      <c r="V61" s="515"/>
      <c r="W61" s="515"/>
      <c r="X61" s="515"/>
      <c r="Y61" s="87"/>
    </row>
    <row r="62" spans="1:25" ht="27.75" hidden="1" customHeight="1">
      <c r="A62" s="54"/>
      <c r="B62" s="106"/>
      <c r="C62" s="105"/>
      <c r="D62" s="89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7"/>
    </row>
    <row r="63" spans="1:25" ht="15" hidden="1">
      <c r="A63" s="54"/>
      <c r="B63" s="106"/>
      <c r="C63" s="105"/>
      <c r="D63" s="89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7"/>
    </row>
    <row r="64" spans="1:25" ht="15" hidden="1">
      <c r="A64" s="54"/>
      <c r="B64" s="106"/>
      <c r="C64" s="105"/>
      <c r="D64" s="89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7"/>
    </row>
    <row r="65" spans="1:25" ht="15" hidden="1">
      <c r="A65" s="54"/>
      <c r="B65" s="106"/>
      <c r="C65" s="105"/>
      <c r="D65" s="89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7"/>
    </row>
    <row r="66" spans="1:25" ht="15" hidden="1">
      <c r="A66" s="54"/>
      <c r="B66" s="106"/>
      <c r="C66" s="105"/>
      <c r="D66" s="89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7"/>
    </row>
    <row r="67" spans="1:25" ht="53.25" hidden="1" customHeight="1">
      <c r="A67" s="54"/>
      <c r="B67" s="106"/>
      <c r="C67" s="105"/>
      <c r="D67" s="89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7"/>
    </row>
    <row r="68" spans="1:25" ht="15" hidden="1">
      <c r="A68" s="54"/>
      <c r="B68" s="106"/>
      <c r="C68" s="105"/>
      <c r="D68" s="94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87"/>
    </row>
    <row r="69" spans="1:25" ht="15" hidden="1">
      <c r="A69" s="54"/>
      <c r="B69" s="106"/>
      <c r="C69" s="105"/>
      <c r="D69" s="94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87"/>
    </row>
    <row r="70" spans="1:25" ht="15" hidden="1">
      <c r="A70" s="54"/>
      <c r="B70" s="106"/>
      <c r="C70" s="105"/>
      <c r="D70" s="89"/>
      <c r="E70" s="520" t="s">
        <v>507</v>
      </c>
      <c r="F70" s="520"/>
      <c r="G70" s="520"/>
      <c r="H70" s="520"/>
      <c r="I70" s="520"/>
      <c r="J70" s="520"/>
      <c r="K70" s="520"/>
      <c r="L70" s="520"/>
      <c r="M70" s="520"/>
      <c r="N70" s="520"/>
      <c r="O70" s="520"/>
      <c r="P70" s="520"/>
      <c r="Q70" s="520"/>
      <c r="R70" s="520"/>
      <c r="S70" s="520"/>
      <c r="T70" s="520"/>
      <c r="U70" s="451"/>
      <c r="V70" s="447"/>
      <c r="W70" s="447"/>
      <c r="X70" s="447"/>
      <c r="Y70" s="87"/>
    </row>
    <row r="71" spans="1:25" ht="15" hidden="1">
      <c r="A71" s="54"/>
      <c r="B71" s="106"/>
      <c r="C71" s="105"/>
      <c r="D71" s="89"/>
      <c r="E71" s="521" t="s">
        <v>508</v>
      </c>
      <c r="F71" s="521"/>
      <c r="G71" s="521"/>
      <c r="H71" s="521"/>
      <c r="I71" s="521"/>
      <c r="J71" s="521"/>
      <c r="K71" s="521"/>
      <c r="L71" s="521"/>
      <c r="M71" s="521"/>
      <c r="N71" s="521"/>
      <c r="O71" s="521"/>
      <c r="P71" s="521"/>
      <c r="Q71" s="521"/>
      <c r="R71" s="521"/>
      <c r="S71" s="521"/>
      <c r="T71" s="521"/>
      <c r="U71" s="448"/>
      <c r="V71" s="448"/>
      <c r="W71" s="448"/>
      <c r="X71" s="448"/>
      <c r="Y71" s="87"/>
    </row>
    <row r="72" spans="1:25" ht="15" hidden="1">
      <c r="A72" s="54"/>
      <c r="B72" s="106"/>
      <c r="C72" s="105"/>
      <c r="D72" s="89"/>
      <c r="E72" s="83"/>
      <c r="F72" s="445"/>
      <c r="G72" s="445"/>
      <c r="H72" s="445"/>
      <c r="I72" s="445"/>
      <c r="J72" s="445"/>
      <c r="K72" s="445"/>
      <c r="L72" s="445"/>
      <c r="M72" s="445"/>
      <c r="N72" s="445"/>
      <c r="O72" s="445"/>
      <c r="P72" s="445"/>
      <c r="Q72" s="445"/>
      <c r="R72" s="445"/>
      <c r="S72" s="445"/>
      <c r="T72" s="445"/>
      <c r="U72" s="445"/>
      <c r="V72" s="445"/>
      <c r="W72" s="445"/>
      <c r="X72" s="445"/>
      <c r="Y72" s="87"/>
    </row>
    <row r="73" spans="1:25" ht="15" hidden="1" customHeight="1">
      <c r="A73" s="54"/>
      <c r="B73" s="106"/>
      <c r="C73" s="105"/>
      <c r="D73" s="89"/>
      <c r="E73" s="83"/>
      <c r="F73" s="446"/>
      <c r="G73" s="446"/>
      <c r="H73" s="446"/>
      <c r="I73" s="446"/>
      <c r="J73" s="446"/>
      <c r="K73" s="446"/>
      <c r="L73" s="446"/>
      <c r="M73" s="446"/>
      <c r="N73" s="446"/>
      <c r="O73" s="446"/>
      <c r="P73" s="446"/>
      <c r="Q73" s="446"/>
      <c r="R73" s="446"/>
      <c r="S73" s="446"/>
      <c r="T73" s="446"/>
      <c r="U73" s="446"/>
      <c r="V73" s="446"/>
      <c r="W73" s="446"/>
      <c r="X73" s="446"/>
      <c r="Y73" s="87"/>
    </row>
    <row r="74" spans="1:25" ht="15" hidden="1">
      <c r="A74" s="54"/>
      <c r="B74" s="106"/>
      <c r="C74" s="105"/>
      <c r="D74" s="89"/>
      <c r="E74" s="83"/>
      <c r="F74" s="445"/>
      <c r="G74" s="445"/>
      <c r="H74" s="445"/>
      <c r="I74" s="445"/>
      <c r="J74" s="445"/>
      <c r="K74" s="445"/>
      <c r="L74" s="445"/>
      <c r="M74" s="445"/>
      <c r="N74" s="445"/>
      <c r="O74" s="445"/>
      <c r="P74" s="445"/>
      <c r="Q74" s="445"/>
      <c r="R74" s="445"/>
      <c r="S74" s="445"/>
      <c r="T74" s="445"/>
      <c r="U74" s="445"/>
      <c r="V74" s="445"/>
      <c r="W74" s="445"/>
      <c r="X74" s="445"/>
      <c r="Y74" s="87"/>
    </row>
    <row r="75" spans="1:25" ht="15" hidden="1" customHeight="1">
      <c r="A75" s="54"/>
      <c r="B75" s="106"/>
      <c r="C75" s="105"/>
      <c r="D75" s="89"/>
      <c r="E75" s="83"/>
      <c r="F75" s="446"/>
      <c r="G75" s="446"/>
      <c r="H75" s="446"/>
      <c r="I75" s="446"/>
      <c r="J75" s="446"/>
      <c r="K75" s="446"/>
      <c r="L75" s="446"/>
      <c r="M75" s="446"/>
      <c r="N75" s="446"/>
      <c r="O75" s="446"/>
      <c r="P75" s="446"/>
      <c r="Q75" s="446"/>
      <c r="R75" s="446"/>
      <c r="S75" s="446"/>
      <c r="T75" s="446"/>
      <c r="U75" s="446"/>
      <c r="V75" s="446"/>
      <c r="W75" s="446"/>
      <c r="X75" s="446"/>
      <c r="Y75" s="87"/>
    </row>
    <row r="76" spans="1:25" ht="8.1" hidden="1" customHeight="1">
      <c r="A76" s="54"/>
      <c r="B76" s="106"/>
      <c r="C76" s="105"/>
      <c r="D76" s="89"/>
      <c r="E76" s="449"/>
      <c r="F76" s="449"/>
      <c r="G76" s="449"/>
      <c r="H76" s="449"/>
      <c r="I76" s="449"/>
      <c r="J76" s="449"/>
      <c r="K76" s="449"/>
      <c r="L76" s="449"/>
      <c r="M76" s="449"/>
      <c r="N76" s="449"/>
      <c r="O76" s="449"/>
      <c r="P76" s="449"/>
      <c r="Q76" s="449"/>
      <c r="R76" s="449"/>
      <c r="S76" s="449"/>
      <c r="T76" s="449"/>
      <c r="U76" s="449"/>
      <c r="V76" s="449"/>
      <c r="W76" s="449"/>
      <c r="X76" s="449"/>
      <c r="Y76" s="87"/>
    </row>
    <row r="77" spans="1:25" ht="15" hidden="1">
      <c r="A77" s="54"/>
      <c r="B77" s="106"/>
      <c r="C77" s="105"/>
      <c r="D77" s="89"/>
      <c r="E77" s="450"/>
      <c r="F77" s="450"/>
      <c r="G77" s="450"/>
      <c r="H77" s="450"/>
      <c r="I77" s="450"/>
      <c r="J77" s="450"/>
      <c r="K77" s="450"/>
      <c r="L77" s="450"/>
      <c r="M77" s="450"/>
      <c r="N77" s="450"/>
      <c r="O77" s="450"/>
      <c r="P77" s="450"/>
      <c r="Q77" s="450"/>
      <c r="R77" s="450"/>
      <c r="S77" s="450"/>
      <c r="T77" s="450"/>
      <c r="U77" s="450"/>
      <c r="V77" s="450"/>
      <c r="W77" s="450"/>
      <c r="X77" s="450"/>
      <c r="Y77" s="87"/>
    </row>
    <row r="78" spans="1:25" ht="15" hidden="1">
      <c r="A78" s="54"/>
      <c r="B78" s="106"/>
      <c r="C78" s="105"/>
      <c r="D78" s="89"/>
      <c r="E78" s="450"/>
      <c r="F78" s="450"/>
      <c r="G78" s="450"/>
      <c r="H78" s="450"/>
      <c r="I78" s="450"/>
      <c r="J78" s="450"/>
      <c r="K78" s="450"/>
      <c r="L78" s="450"/>
      <c r="M78" s="450"/>
      <c r="N78" s="450"/>
      <c r="O78" s="450"/>
      <c r="P78" s="450"/>
      <c r="Q78" s="450"/>
      <c r="R78" s="450"/>
      <c r="S78" s="450"/>
      <c r="T78" s="450"/>
      <c r="U78" s="450"/>
      <c r="V78" s="450"/>
      <c r="W78" s="450"/>
      <c r="X78" s="450"/>
      <c r="Y78" s="87"/>
    </row>
    <row r="79" spans="1:25" ht="15" hidden="1">
      <c r="A79" s="54"/>
      <c r="B79" s="106"/>
      <c r="C79" s="105"/>
      <c r="D79" s="89"/>
      <c r="E79" s="450"/>
      <c r="F79" s="450"/>
      <c r="G79" s="450"/>
      <c r="H79" s="450"/>
      <c r="I79" s="450"/>
      <c r="J79" s="450"/>
      <c r="K79" s="450"/>
      <c r="L79" s="450"/>
      <c r="M79" s="450"/>
      <c r="N79" s="450"/>
      <c r="O79" s="450"/>
      <c r="P79" s="450"/>
      <c r="Q79" s="450"/>
      <c r="R79" s="450"/>
      <c r="S79" s="450"/>
      <c r="T79" s="450"/>
      <c r="U79" s="450"/>
      <c r="V79" s="450"/>
      <c r="W79" s="450"/>
      <c r="X79" s="450"/>
      <c r="Y79" s="87"/>
    </row>
    <row r="80" spans="1:25" ht="15" hidden="1">
      <c r="A80" s="54"/>
      <c r="B80" s="106"/>
      <c r="C80" s="105"/>
      <c r="D80" s="89"/>
      <c r="E80" s="450"/>
      <c r="F80" s="450"/>
      <c r="G80" s="450"/>
      <c r="H80" s="450"/>
      <c r="I80" s="450"/>
      <c r="J80" s="450"/>
      <c r="K80" s="450"/>
      <c r="L80" s="450"/>
      <c r="M80" s="450"/>
      <c r="N80" s="450"/>
      <c r="O80" s="450"/>
      <c r="P80" s="450"/>
      <c r="Q80" s="450"/>
      <c r="R80" s="450"/>
      <c r="S80" s="450"/>
      <c r="T80" s="450"/>
      <c r="U80" s="450"/>
      <c r="V80" s="450"/>
      <c r="W80" s="450"/>
      <c r="X80" s="450"/>
      <c r="Y80" s="87"/>
    </row>
    <row r="81" spans="1:25" ht="15" hidden="1">
      <c r="A81" s="54"/>
      <c r="B81" s="106"/>
      <c r="C81" s="105"/>
      <c r="D81" s="89"/>
      <c r="E81" s="450"/>
      <c r="F81" s="450"/>
      <c r="G81" s="450"/>
      <c r="H81" s="450"/>
      <c r="I81" s="450"/>
      <c r="J81" s="450"/>
      <c r="K81" s="450"/>
      <c r="L81" s="450"/>
      <c r="M81" s="450"/>
      <c r="N81" s="450"/>
      <c r="O81" s="450"/>
      <c r="P81" s="450"/>
      <c r="Q81" s="450"/>
      <c r="R81" s="450"/>
      <c r="S81" s="450"/>
      <c r="T81" s="450"/>
      <c r="U81" s="450"/>
      <c r="V81" s="450"/>
      <c r="W81" s="450"/>
      <c r="X81" s="450"/>
      <c r="Y81" s="87"/>
    </row>
    <row r="82" spans="1:25" ht="15" hidden="1">
      <c r="A82" s="54"/>
      <c r="B82" s="106"/>
      <c r="C82" s="105"/>
      <c r="D82" s="89"/>
      <c r="E82" s="450"/>
      <c r="F82" s="450"/>
      <c r="G82" s="450"/>
      <c r="H82" s="450"/>
      <c r="I82" s="450"/>
      <c r="J82" s="450"/>
      <c r="K82" s="450"/>
      <c r="L82" s="450"/>
      <c r="M82" s="450"/>
      <c r="N82" s="450"/>
      <c r="O82" s="450"/>
      <c r="P82" s="450"/>
      <c r="Q82" s="450"/>
      <c r="R82" s="450"/>
      <c r="S82" s="450"/>
      <c r="T82" s="450"/>
      <c r="U82" s="450"/>
      <c r="V82" s="450"/>
      <c r="W82" s="450"/>
      <c r="X82" s="450"/>
      <c r="Y82" s="87"/>
    </row>
    <row r="83" spans="1:25" ht="15" hidden="1">
      <c r="A83" s="54"/>
      <c r="B83" s="106"/>
      <c r="C83" s="105"/>
      <c r="D83" s="89"/>
      <c r="E83" s="450"/>
      <c r="F83" s="450"/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50"/>
      <c r="R83" s="450"/>
      <c r="S83" s="450"/>
      <c r="T83" s="450"/>
      <c r="U83" s="450"/>
      <c r="V83" s="450"/>
      <c r="W83" s="450"/>
      <c r="X83" s="450"/>
      <c r="Y83" s="87"/>
    </row>
    <row r="84" spans="1:25" ht="15" hidden="1">
      <c r="A84" s="54"/>
      <c r="B84" s="106"/>
      <c r="C84" s="105"/>
      <c r="D84" s="89"/>
      <c r="E84" s="451"/>
      <c r="F84" s="451"/>
      <c r="G84" s="451"/>
      <c r="H84" s="451"/>
      <c r="I84" s="451"/>
      <c r="J84" s="451"/>
      <c r="K84" s="451"/>
      <c r="L84" s="451"/>
      <c r="M84" s="451"/>
      <c r="N84" s="451"/>
      <c r="O84" s="451"/>
      <c r="P84" s="451"/>
      <c r="Q84" s="451"/>
      <c r="R84" s="451"/>
      <c r="S84" s="451"/>
      <c r="T84" s="451"/>
      <c r="U84" s="451"/>
      <c r="V84" s="451"/>
      <c r="W84" s="451"/>
      <c r="X84" s="451"/>
      <c r="Y84" s="87"/>
    </row>
    <row r="85" spans="1:25" ht="15" hidden="1">
      <c r="A85" s="54"/>
      <c r="B85" s="106"/>
      <c r="C85" s="105"/>
      <c r="D85" s="89"/>
      <c r="E85" s="452"/>
      <c r="F85" s="452"/>
      <c r="G85" s="452"/>
      <c r="H85" s="452"/>
      <c r="I85" s="452"/>
      <c r="J85" s="452"/>
      <c r="K85" s="452"/>
      <c r="L85" s="452"/>
      <c r="M85" s="452"/>
      <c r="N85" s="452"/>
      <c r="O85" s="452"/>
      <c r="P85" s="452"/>
      <c r="Q85" s="452"/>
      <c r="R85" s="452"/>
      <c r="S85" s="452"/>
      <c r="T85" s="452"/>
      <c r="U85" s="452"/>
      <c r="V85" s="452"/>
      <c r="W85" s="452"/>
      <c r="X85" s="452"/>
      <c r="Y85" s="87"/>
    </row>
    <row r="86" spans="1:25" ht="15" hidden="1">
      <c r="A86" s="54"/>
      <c r="B86" s="106"/>
      <c r="C86" s="105"/>
      <c r="D86" s="89"/>
      <c r="E86" s="515"/>
      <c r="F86" s="515"/>
      <c r="G86" s="515"/>
      <c r="H86" s="516"/>
      <c r="I86" s="517"/>
      <c r="J86" s="517"/>
      <c r="K86" s="517"/>
      <c r="L86" s="517"/>
      <c r="M86" s="517"/>
      <c r="N86" s="517"/>
      <c r="O86" s="517"/>
      <c r="P86" s="517"/>
      <c r="Q86" s="517"/>
      <c r="R86" s="517"/>
      <c r="S86" s="517"/>
      <c r="T86" s="517"/>
      <c r="U86" s="517"/>
      <c r="V86" s="517"/>
      <c r="W86" s="517"/>
      <c r="X86" s="517"/>
      <c r="Y86" s="87"/>
    </row>
    <row r="87" spans="1:25" ht="15" hidden="1" customHeight="1">
      <c r="A87" s="54"/>
      <c r="B87" s="106"/>
      <c r="C87" s="105"/>
      <c r="D87" s="89"/>
      <c r="E87" s="518"/>
      <c r="F87" s="518"/>
      <c r="G87" s="518"/>
      <c r="H87" s="519"/>
      <c r="I87" s="519"/>
      <c r="J87" s="519"/>
      <c r="K87" s="519"/>
      <c r="L87" s="519"/>
      <c r="M87" s="519"/>
      <c r="N87" s="519"/>
      <c r="O87" s="519"/>
      <c r="P87" s="519"/>
      <c r="Q87" s="519"/>
      <c r="R87" s="519"/>
      <c r="S87" s="519"/>
      <c r="T87" s="519"/>
      <c r="U87" s="519"/>
      <c r="V87" s="519"/>
      <c r="W87" s="519"/>
      <c r="X87" s="519"/>
      <c r="Y87" s="87"/>
    </row>
    <row r="88" spans="1:25" ht="15" hidden="1" customHeight="1">
      <c r="A88" s="54"/>
      <c r="B88" s="106"/>
      <c r="C88" s="105"/>
      <c r="D88" s="89"/>
      <c r="E88" s="518"/>
      <c r="F88" s="518"/>
      <c r="G88" s="518"/>
      <c r="H88" s="519"/>
      <c r="I88" s="519"/>
      <c r="J88" s="519"/>
      <c r="K88" s="519"/>
      <c r="L88" s="519"/>
      <c r="M88" s="519"/>
      <c r="N88" s="519"/>
      <c r="O88" s="519"/>
      <c r="P88" s="519"/>
      <c r="Q88" s="519"/>
      <c r="R88" s="519"/>
      <c r="S88" s="519"/>
      <c r="T88" s="519"/>
      <c r="U88" s="519"/>
      <c r="V88" s="519"/>
      <c r="W88" s="519"/>
      <c r="X88" s="519"/>
      <c r="Y88" s="87"/>
    </row>
    <row r="89" spans="1:25" ht="15" hidden="1" customHeight="1">
      <c r="A89" s="54"/>
      <c r="B89" s="106"/>
      <c r="C89" s="105"/>
      <c r="D89" s="89"/>
      <c r="E89" s="98"/>
      <c r="F89" s="96"/>
      <c r="G89" s="97"/>
      <c r="H89" s="515"/>
      <c r="I89" s="515"/>
      <c r="J89" s="515"/>
      <c r="K89" s="515"/>
      <c r="L89" s="515"/>
      <c r="M89" s="515"/>
      <c r="N89" s="515"/>
      <c r="O89" s="515"/>
      <c r="P89" s="515"/>
      <c r="Q89" s="515"/>
      <c r="R89" s="515"/>
      <c r="S89" s="515"/>
      <c r="T89" s="515"/>
      <c r="U89" s="515"/>
      <c r="V89" s="515"/>
      <c r="W89" s="515"/>
      <c r="X89" s="515"/>
      <c r="Y89" s="87"/>
    </row>
    <row r="90" spans="1:25" ht="15" hidden="1">
      <c r="A90" s="54"/>
      <c r="B90" s="106"/>
      <c r="C90" s="105"/>
      <c r="D90" s="89"/>
      <c r="E90" s="88"/>
      <c r="F90" s="88"/>
      <c r="G90" s="88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88"/>
      <c r="X90" s="88"/>
      <c r="Y90" s="87"/>
    </row>
    <row r="91" spans="1:25" ht="15" hidden="1">
      <c r="A91" s="54"/>
      <c r="B91" s="106"/>
      <c r="C91" s="105"/>
      <c r="D91" s="89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7"/>
    </row>
    <row r="92" spans="1:25" ht="15" hidden="1">
      <c r="A92" s="54"/>
      <c r="B92" s="106"/>
      <c r="C92" s="105"/>
      <c r="D92" s="89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7"/>
    </row>
    <row r="93" spans="1:25" ht="15" hidden="1">
      <c r="A93" s="54"/>
      <c r="B93" s="106"/>
      <c r="C93" s="105"/>
      <c r="D93" s="89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7"/>
    </row>
    <row r="94" spans="1:25" ht="15" hidden="1">
      <c r="A94" s="54"/>
      <c r="B94" s="106"/>
      <c r="C94" s="105"/>
      <c r="D94" s="89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7"/>
    </row>
    <row r="95" spans="1:25" ht="15" hidden="1">
      <c r="A95" s="54"/>
      <c r="B95" s="106"/>
      <c r="C95" s="105"/>
      <c r="D95" s="89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7"/>
    </row>
    <row r="96" spans="1:25" ht="15" hidden="1">
      <c r="A96" s="54"/>
      <c r="B96" s="106"/>
      <c r="C96" s="105"/>
      <c r="D96" s="89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7"/>
    </row>
    <row r="97" spans="1:27" ht="15" hidden="1">
      <c r="A97" s="54"/>
      <c r="B97" s="106"/>
      <c r="C97" s="105"/>
      <c r="D97" s="89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7"/>
    </row>
    <row r="98" spans="1:27" ht="15" hidden="1">
      <c r="A98" s="54"/>
      <c r="B98" s="106"/>
      <c r="C98" s="105"/>
      <c r="D98" s="89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7"/>
    </row>
    <row r="99" spans="1:27" ht="15" hidden="1">
      <c r="A99" s="54"/>
      <c r="B99" s="106"/>
      <c r="C99" s="105"/>
      <c r="D99" s="89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7"/>
    </row>
    <row r="100" spans="1:27" ht="15" hidden="1">
      <c r="A100" s="54"/>
      <c r="B100" s="106"/>
      <c r="C100" s="105"/>
      <c r="D100" s="89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7"/>
    </row>
    <row r="101" spans="1:27" ht="27" hidden="1" customHeight="1">
      <c r="A101" s="54"/>
      <c r="B101" s="106"/>
      <c r="C101" s="105"/>
      <c r="D101" s="94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87"/>
    </row>
    <row r="102" spans="1:27" ht="15" hidden="1">
      <c r="A102" s="54"/>
      <c r="B102" s="106"/>
      <c r="C102" s="105"/>
      <c r="D102" s="94"/>
      <c r="Y102" s="87"/>
    </row>
    <row r="103" spans="1:27" ht="25.5" customHeight="1">
      <c r="A103" s="54"/>
      <c r="B103" s="106"/>
      <c r="C103" s="105"/>
      <c r="D103" s="89"/>
      <c r="E103" s="522" t="s">
        <v>177</v>
      </c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87"/>
    </row>
    <row r="104" spans="1:27" ht="15" customHeight="1">
      <c r="A104" s="54"/>
      <c r="B104" s="106"/>
      <c r="C104" s="105"/>
      <c r="D104" s="89"/>
      <c r="E104" s="88"/>
      <c r="F104" s="88"/>
      <c r="G104" s="88"/>
      <c r="H104" s="91"/>
      <c r="I104" s="91"/>
      <c r="J104" s="91"/>
      <c r="K104" s="91"/>
      <c r="L104" s="91"/>
      <c r="M104" s="91"/>
      <c r="N104" s="91"/>
      <c r="O104" s="90"/>
      <c r="P104" s="90"/>
      <c r="Q104" s="90"/>
      <c r="R104" s="90"/>
      <c r="S104" s="90"/>
      <c r="T104" s="90"/>
      <c r="U104" s="88"/>
      <c r="V104" s="88"/>
      <c r="W104" s="88"/>
      <c r="X104" s="88"/>
      <c r="Y104" s="87"/>
    </row>
    <row r="105" spans="1:27" ht="15" customHeight="1">
      <c r="A105" s="54"/>
      <c r="B105" s="106"/>
      <c r="C105" s="105"/>
      <c r="D105" s="89"/>
      <c r="E105" s="92"/>
      <c r="F105" s="514" t="s">
        <v>176</v>
      </c>
      <c r="G105" s="514"/>
      <c r="H105" s="514"/>
      <c r="I105" s="514"/>
      <c r="J105" s="514"/>
      <c r="K105" s="514"/>
      <c r="L105" s="514"/>
      <c r="M105" s="514"/>
      <c r="N105" s="514"/>
      <c r="O105" s="514"/>
      <c r="P105" s="514"/>
      <c r="Q105" s="514"/>
      <c r="R105" s="514"/>
      <c r="S105" s="514"/>
      <c r="T105" s="90"/>
      <c r="U105" s="88"/>
      <c r="V105" s="88"/>
      <c r="W105" s="88"/>
      <c r="X105" s="88"/>
      <c r="Y105" s="87"/>
      <c r="AA105" s="107" t="s">
        <v>174</v>
      </c>
    </row>
    <row r="106" spans="1:27" ht="15" customHeight="1">
      <c r="A106" s="54"/>
      <c r="B106" s="106"/>
      <c r="C106" s="105"/>
      <c r="D106" s="89"/>
      <c r="E106" s="88"/>
      <c r="F106" s="88"/>
      <c r="G106" s="88"/>
      <c r="H106" s="91"/>
      <c r="I106" s="91"/>
      <c r="J106" s="91"/>
      <c r="K106" s="91"/>
      <c r="L106" s="91"/>
      <c r="M106" s="91"/>
      <c r="N106" s="91"/>
      <c r="O106" s="90"/>
      <c r="P106" s="90"/>
      <c r="Q106" s="90"/>
      <c r="R106" s="90"/>
      <c r="S106" s="90"/>
      <c r="T106" s="90"/>
      <c r="U106" s="88"/>
      <c r="V106" s="88"/>
      <c r="W106" s="88"/>
      <c r="X106" s="88"/>
      <c r="Y106" s="87"/>
    </row>
    <row r="107" spans="1:27" ht="15">
      <c r="A107" s="54"/>
      <c r="B107" s="106"/>
      <c r="C107" s="105"/>
      <c r="D107" s="89"/>
      <c r="E107" s="88"/>
      <c r="F107" s="514" t="s">
        <v>175</v>
      </c>
      <c r="G107" s="514"/>
      <c r="H107" s="514"/>
      <c r="I107" s="514"/>
      <c r="J107" s="514"/>
      <c r="K107" s="514"/>
      <c r="L107" s="514"/>
      <c r="M107" s="514"/>
      <c r="N107" s="514"/>
      <c r="O107" s="514"/>
      <c r="P107" s="514"/>
      <c r="Q107" s="514"/>
      <c r="R107" s="514"/>
      <c r="S107" s="514"/>
      <c r="T107" s="514"/>
      <c r="U107" s="514"/>
      <c r="V107" s="514"/>
      <c r="W107" s="514"/>
      <c r="X107" s="514"/>
      <c r="Y107" s="87"/>
    </row>
    <row r="108" spans="1:27" ht="15">
      <c r="A108" s="54"/>
      <c r="B108" s="106"/>
      <c r="C108" s="105"/>
      <c r="D108" s="89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7"/>
    </row>
    <row r="109" spans="1:27" ht="15">
      <c r="A109" s="54"/>
      <c r="B109" s="106"/>
      <c r="C109" s="105"/>
      <c r="D109" s="89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7"/>
    </row>
    <row r="110" spans="1:27" ht="15">
      <c r="A110" s="54"/>
      <c r="B110" s="106"/>
      <c r="C110" s="105"/>
      <c r="D110" s="89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7"/>
    </row>
    <row r="111" spans="1:27" ht="15">
      <c r="A111" s="54"/>
      <c r="B111" s="106"/>
      <c r="C111" s="105"/>
      <c r="D111" s="89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7"/>
    </row>
    <row r="112" spans="1:27" ht="15">
      <c r="A112" s="54"/>
      <c r="B112" s="106"/>
      <c r="C112" s="105"/>
      <c r="D112" s="89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7"/>
    </row>
    <row r="113" spans="1:25" ht="15">
      <c r="A113" s="54"/>
      <c r="B113" s="106"/>
      <c r="C113" s="105"/>
      <c r="D113" s="89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7"/>
    </row>
    <row r="114" spans="1:25" ht="25.5" customHeight="1">
      <c r="A114" s="54"/>
      <c r="B114" s="106"/>
      <c r="C114" s="105"/>
      <c r="D114" s="89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7"/>
    </row>
    <row r="115" spans="1:25" ht="11.25" customHeight="1">
      <c r="A115" s="54"/>
      <c r="B115" s="106"/>
      <c r="C115" s="105"/>
      <c r="D115" s="89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7"/>
    </row>
    <row r="116" spans="1:25" ht="8.25" customHeight="1">
      <c r="A116" s="54"/>
      <c r="B116" s="106"/>
      <c r="C116" s="105"/>
      <c r="D116" s="89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7"/>
    </row>
    <row r="117" spans="1:25" ht="10.5" customHeight="1">
      <c r="A117" s="54"/>
      <c r="B117" s="106"/>
      <c r="C117" s="105"/>
      <c r="D117" s="89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7"/>
    </row>
    <row r="118" spans="1:25" ht="15" customHeight="1">
      <c r="A118" s="54"/>
      <c r="B118" s="104"/>
      <c r="C118" s="103"/>
      <c r="D118" s="86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4"/>
    </row>
  </sheetData>
  <sheetProtection algorithmName="SHA-512" hashValue="/A5MaYeiCtzUZYt/of6/71GFEgOv/vLyN+3ZPVnaEHgs+V3qHEt5MXl4cF3l5ZKqjHEwLvuAIGLFxL3wxwz/qA==" saltValue="tiJX3+fc+EikleQmlDqVCQ==" spinCount="100000" sheet="1" objects="1" scenarios="1" formatColumns="0" formatRows="0"/>
  <dataConsolidate leftLabels="1"/>
  <mergeCells count="31">
    <mergeCell ref="E58:U58"/>
    <mergeCell ref="E70:T70"/>
    <mergeCell ref="E71:T71"/>
    <mergeCell ref="F105:S105"/>
    <mergeCell ref="E103:X103"/>
    <mergeCell ref="H89:X89"/>
    <mergeCell ref="E59:G59"/>
    <mergeCell ref="H59:X59"/>
    <mergeCell ref="E60:G60"/>
    <mergeCell ref="H60:X60"/>
    <mergeCell ref="F107:X107"/>
    <mergeCell ref="H61:X61"/>
    <mergeCell ref="E86:G86"/>
    <mergeCell ref="H86:X86"/>
    <mergeCell ref="E87:G87"/>
    <mergeCell ref="H87:X87"/>
    <mergeCell ref="E88:G88"/>
    <mergeCell ref="H88:X88"/>
    <mergeCell ref="B2:G2"/>
    <mergeCell ref="B3:C3"/>
    <mergeCell ref="B5:Y5"/>
    <mergeCell ref="E7:X19"/>
    <mergeCell ref="F21:M21"/>
    <mergeCell ref="P21:X21"/>
    <mergeCell ref="E46:X57"/>
    <mergeCell ref="P23:W23"/>
    <mergeCell ref="F22:M22"/>
    <mergeCell ref="P22:X22"/>
    <mergeCell ref="E35:X39"/>
    <mergeCell ref="E40:X40"/>
    <mergeCell ref="E41:X45"/>
  </mergeCells>
  <hyperlinks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ORG_WARM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129</xdr:row>
                <xdr:rowOff>9525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5" hidden="1" customWidth="1"/>
    <col min="3" max="3" width="3.7109375" style="67" customWidth="1"/>
    <col min="4" max="4" width="6.28515625" style="15" bestFit="1" customWidth="1"/>
    <col min="5" max="5" width="94.85546875" style="15" customWidth="1"/>
    <col min="6" max="16384" width="9.140625" style="15"/>
  </cols>
  <sheetData>
    <row r="1" spans="3:9" hidden="1"/>
    <row r="2" spans="3:9" hidden="1"/>
    <row r="3" spans="3:9" hidden="1"/>
    <row r="4" spans="3:9" hidden="1"/>
    <row r="5" spans="3:9" hidden="1"/>
    <row r="6" spans="3:9" s="392" customFormat="1" ht="6">
      <c r="C6" s="393"/>
      <c r="D6" s="391"/>
      <c r="E6" s="391"/>
    </row>
    <row r="7" spans="3:9" ht="18.95" customHeight="1">
      <c r="C7" s="68"/>
      <c r="D7" s="542" t="s">
        <v>460</v>
      </c>
      <c r="E7" s="544"/>
    </row>
    <row r="8" spans="3:9" s="392" customFormat="1" ht="6">
      <c r="C8" s="393"/>
      <c r="D8" s="391"/>
      <c r="E8" s="391"/>
    </row>
    <row r="9" spans="3:9" ht="15.95" customHeight="1">
      <c r="C9" s="68"/>
      <c r="D9" s="215" t="s">
        <v>32</v>
      </c>
      <c r="E9" s="191" t="s">
        <v>250</v>
      </c>
    </row>
    <row r="10" spans="3:9" ht="12" customHeight="1">
      <c r="C10" s="68"/>
      <c r="D10" s="53" t="s">
        <v>33</v>
      </c>
      <c r="E10" s="53" t="s">
        <v>5</v>
      </c>
    </row>
    <row r="11" spans="3:9" ht="11.25" hidden="1" customHeight="1">
      <c r="C11" s="68"/>
      <c r="D11" s="288">
        <v>0</v>
      </c>
      <c r="E11" s="289"/>
    </row>
    <row r="12" spans="3:9" ht="15" customHeight="1">
      <c r="C12" s="181"/>
      <c r="D12" s="182">
        <v>1</v>
      </c>
      <c r="E12" s="183"/>
    </row>
    <row r="13" spans="3:9" ht="12" customHeight="1">
      <c r="C13" s="68"/>
      <c r="D13" s="290"/>
      <c r="E13" s="291" t="s">
        <v>113</v>
      </c>
    </row>
    <row r="14" spans="3:9" ht="3" customHeight="1"/>
    <row r="15" spans="3:9" ht="22.5" customHeight="1">
      <c r="C15" s="292"/>
      <c r="D15" s="574" t="s">
        <v>475</v>
      </c>
      <c r="E15" s="575"/>
      <c r="F15" s="293"/>
      <c r="G15" s="293"/>
      <c r="H15" s="293"/>
      <c r="I15" s="293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4"/>
  <sheetViews>
    <sheetView showGridLines="0" zoomScaleNormal="100" workbookViewId="0">
      <selection activeCell="M11" sqref="M11"/>
    </sheetView>
  </sheetViews>
  <sheetFormatPr defaultRowHeight="11.25"/>
  <cols>
    <col min="1" max="1" width="3.7109375" style="17" customWidth="1"/>
    <col min="2" max="2" width="36.7109375" style="17" customWidth="1"/>
    <col min="3" max="3" width="103.28515625" style="17" customWidth="1"/>
    <col min="4" max="4" width="17.7109375" style="17" customWidth="1"/>
    <col min="5" max="16384" width="9.140625" style="17"/>
  </cols>
  <sheetData>
    <row r="1" spans="2:5" s="360" customFormat="1" ht="6"/>
    <row r="2" spans="2:5" ht="22.5">
      <c r="B2" s="576" t="s">
        <v>12</v>
      </c>
      <c r="C2" s="576"/>
      <c r="D2" s="576"/>
      <c r="E2" s="359"/>
    </row>
    <row r="3" spans="2:5" s="360" customFormat="1" ht="6"/>
    <row r="4" spans="2:5" ht="21.75" customHeight="1">
      <c r="B4" s="477" t="s">
        <v>30</v>
      </c>
      <c r="C4" s="477" t="s">
        <v>31</v>
      </c>
      <c r="D4" s="477" t="s">
        <v>24</v>
      </c>
    </row>
  </sheetData>
  <sheetProtection algorithmName="SHA-512" hashValue="0GFa+9SGpGqtkJwIW+u33eCZJeZ+FQZiBd51kdKCKCl9vM9zBtI+o3Cxc6iE8E6Zbri2hVrXDhnRVZOzhmOdzA==" saltValue="m67lZKXzZBHtDNJmce1wFQ==" spinCount="100000" sheet="1" objects="1" scenarios="1" formatColumns="0" formatRows="0" autoFilter="0"/>
  <autoFilter ref="B4:D4"/>
  <mergeCells count="1">
    <mergeCell ref="B2:D2"/>
  </mergeCells>
  <phoneticPr fontId="9" type="noConversion"/>
  <pageMargins left="0.75" right="0.75" top="1" bottom="1" header="0.5" footer="0.5"/>
  <pageSetup paperSize="9"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R_LIST">
    <tabColor theme="9" tint="0.39997558519241921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B1"/>
  <sheetViews>
    <sheetView showGridLines="0" workbookViewId="0"/>
  </sheetViews>
  <sheetFormatPr defaultRowHeight="11.25"/>
  <cols>
    <col min="1" max="1" width="110.7109375" customWidth="1"/>
    <col min="2" max="2" width="39.5703125" customWidth="1"/>
  </cols>
  <sheetData>
    <row r="1" spans="2:2">
      <c r="B1" s="208"/>
    </row>
  </sheetData>
  <sheetProtection formatColumns="0" formatRows="0"/>
  <pageMargins left="0.7" right="0.7" top="0.75" bottom="0.75" header="0.3" footer="0.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"/>
  <sheetViews>
    <sheetView showGridLines="0" zoomScaleNormal="100" workbookViewId="0"/>
  </sheetViews>
  <sheetFormatPr defaultRowHeight="11.25"/>
  <cols>
    <col min="1" max="1" width="9.140625" style="205"/>
    <col min="2" max="2" width="65.28515625" style="205" customWidth="1"/>
    <col min="3" max="3" width="41" style="205" customWidth="1"/>
    <col min="4" max="16384" width="9.140625" style="205"/>
  </cols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11"/>
  <sheetViews>
    <sheetView showGridLines="0" zoomScaleNormal="100" workbookViewId="0"/>
  </sheetViews>
  <sheetFormatPr defaultRowHeight="11.25"/>
  <cols>
    <col min="1" max="1" width="9.140625" style="205"/>
    <col min="2" max="2" width="65.28515625" style="205" customWidth="1"/>
    <col min="3" max="3" width="41" style="205" customWidth="1"/>
    <col min="4" max="16384" width="9.140625" style="205"/>
  </cols>
  <sheetData>
    <row r="1" spans="1:2">
      <c r="A1" s="205" t="s">
        <v>369</v>
      </c>
      <c r="B1" s="205" t="s">
        <v>370</v>
      </c>
    </row>
    <row r="2" spans="1:2">
      <c r="A2" s="205">
        <v>4190064</v>
      </c>
      <c r="B2" s="205" t="s">
        <v>1540</v>
      </c>
    </row>
    <row r="3" spans="1:2">
      <c r="A3" s="205">
        <v>4190065</v>
      </c>
      <c r="B3" s="205" t="s">
        <v>1541</v>
      </c>
    </row>
    <row r="4" spans="1:2">
      <c r="A4" s="205">
        <v>4190066</v>
      </c>
      <c r="B4" s="205" t="s">
        <v>1542</v>
      </c>
    </row>
    <row r="5" spans="1:2">
      <c r="A5" s="205">
        <v>4190067</v>
      </c>
      <c r="B5" s="205" t="s">
        <v>1543</v>
      </c>
    </row>
    <row r="6" spans="1:2">
      <c r="A6" s="205">
        <v>4190068</v>
      </c>
      <c r="B6" s="205" t="s">
        <v>1544</v>
      </c>
    </row>
    <row r="7" spans="1:2">
      <c r="A7" s="205">
        <v>4190069</v>
      </c>
      <c r="B7" s="205" t="s">
        <v>1545</v>
      </c>
    </row>
    <row r="8" spans="1:2">
      <c r="A8" s="205">
        <v>4190070</v>
      </c>
      <c r="B8" s="205" t="s">
        <v>1546</v>
      </c>
    </row>
    <row r="9" spans="1:2">
      <c r="A9" s="205">
        <v>4190071</v>
      </c>
      <c r="B9" s="205" t="s">
        <v>1547</v>
      </c>
    </row>
    <row r="10" spans="1:2">
      <c r="A10" s="205">
        <v>4190072</v>
      </c>
      <c r="B10" s="205" t="s">
        <v>1548</v>
      </c>
    </row>
    <row r="11" spans="1:2">
      <c r="A11" s="205">
        <v>4190073</v>
      </c>
      <c r="B11" s="205" t="s">
        <v>1549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workbookViewId="0"/>
  </sheetViews>
  <sheetFormatPr defaultRowHeight="12.75"/>
  <cols>
    <col min="1" max="16384" width="9.140625" style="201"/>
  </cols>
  <sheetData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120"/>
  </cols>
  <sheetData/>
  <sheetProtection formatColumns="0" formatRows="0"/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401"/>
  <sheetViews>
    <sheetView showGridLines="0" zoomScaleNormal="100" workbookViewId="0"/>
  </sheetViews>
  <sheetFormatPr defaultRowHeight="11.25"/>
  <cols>
    <col min="1" max="1" width="36.28515625" style="4" customWidth="1"/>
    <col min="2" max="2" width="21.140625" style="4" bestFit="1" customWidth="1"/>
    <col min="3" max="16384" width="9.140625" style="3"/>
  </cols>
  <sheetData>
    <row r="1" spans="1:2">
      <c r="A1" s="5" t="s">
        <v>13</v>
      </c>
      <c r="B1" s="5" t="s">
        <v>14</v>
      </c>
    </row>
    <row r="2" spans="1:2">
      <c r="A2" t="s">
        <v>15</v>
      </c>
      <c r="B2" t="s">
        <v>364</v>
      </c>
    </row>
    <row r="3" spans="1:2">
      <c r="A3" t="s">
        <v>189</v>
      </c>
      <c r="B3" t="s">
        <v>510</v>
      </c>
    </row>
    <row r="4" spans="1:2">
      <c r="A4" t="s">
        <v>16</v>
      </c>
      <c r="B4" t="s">
        <v>205</v>
      </c>
    </row>
    <row r="5" spans="1:2">
      <c r="A5" t="s">
        <v>539</v>
      </c>
      <c r="B5" t="s">
        <v>373</v>
      </c>
    </row>
    <row r="6" spans="1:2">
      <c r="A6" t="s">
        <v>540</v>
      </c>
      <c r="B6" t="s">
        <v>374</v>
      </c>
    </row>
    <row r="7" spans="1:2">
      <c r="A7" t="s">
        <v>541</v>
      </c>
      <c r="B7" t="s">
        <v>365</v>
      </c>
    </row>
    <row r="8" spans="1:2">
      <c r="A8" t="s">
        <v>469</v>
      </c>
      <c r="B8" t="s">
        <v>201</v>
      </c>
    </row>
    <row r="9" spans="1:2">
      <c r="A9" t="s">
        <v>470</v>
      </c>
      <c r="B9" t="s">
        <v>191</v>
      </c>
    </row>
    <row r="10" spans="1:2">
      <c r="A10" t="s">
        <v>11</v>
      </c>
      <c r="B10" t="s">
        <v>192</v>
      </c>
    </row>
    <row r="11" spans="1:2">
      <c r="A11" t="s">
        <v>349</v>
      </c>
      <c r="B11" t="s">
        <v>471</v>
      </c>
    </row>
    <row r="12" spans="1:2">
      <c r="A12" t="s">
        <v>190</v>
      </c>
      <c r="B12" t="s">
        <v>468</v>
      </c>
    </row>
    <row r="13" spans="1:2">
      <c r="A13"/>
      <c r="B13" t="s">
        <v>511</v>
      </c>
    </row>
    <row r="14" spans="1:2">
      <c r="A14"/>
      <c r="B14" t="s">
        <v>193</v>
      </c>
    </row>
    <row r="15" spans="1:2">
      <c r="A15"/>
      <c r="B15" t="s">
        <v>211</v>
      </c>
    </row>
    <row r="16" spans="1:2">
      <c r="A16"/>
      <c r="B16" t="s">
        <v>472</v>
      </c>
    </row>
    <row r="17" spans="1:2">
      <c r="A17"/>
      <c r="B17" t="s">
        <v>194</v>
      </c>
    </row>
    <row r="18" spans="1:2">
      <c r="A18"/>
      <c r="B18" t="s">
        <v>195</v>
      </c>
    </row>
    <row r="19" spans="1:2">
      <c r="A19"/>
      <c r="B19" t="s">
        <v>196</v>
      </c>
    </row>
    <row r="20" spans="1:2">
      <c r="A20"/>
      <c r="B20" t="s">
        <v>197</v>
      </c>
    </row>
    <row r="21" spans="1:2">
      <c r="A21"/>
      <c r="B21" t="s">
        <v>198</v>
      </c>
    </row>
    <row r="22" spans="1:2">
      <c r="A22"/>
      <c r="B22" t="s">
        <v>199</v>
      </c>
    </row>
    <row r="23" spans="1:2">
      <c r="A23"/>
      <c r="B23" t="s">
        <v>200</v>
      </c>
    </row>
    <row r="24" spans="1:2">
      <c r="A24"/>
      <c r="B24" t="s">
        <v>202</v>
      </c>
    </row>
    <row r="25" spans="1:2">
      <c r="A25"/>
      <c r="B25" t="s">
        <v>203</v>
      </c>
    </row>
    <row r="26" spans="1:2">
      <c r="A26"/>
      <c r="B26" t="s">
        <v>204</v>
      </c>
    </row>
    <row r="27" spans="1:2">
      <c r="A27"/>
      <c r="B27" t="s">
        <v>206</v>
      </c>
    </row>
    <row r="28" spans="1:2">
      <c r="A28"/>
      <c r="B28" t="s">
        <v>207</v>
      </c>
    </row>
    <row r="29" spans="1:2">
      <c r="A29"/>
      <c r="B29" t="s">
        <v>473</v>
      </c>
    </row>
    <row r="30" spans="1:2">
      <c r="A30"/>
      <c r="B30" t="s">
        <v>347</v>
      </c>
    </row>
    <row r="31" spans="1:2">
      <c r="A31"/>
      <c r="B31" t="s">
        <v>208</v>
      </c>
    </row>
    <row r="32" spans="1:2">
      <c r="A32"/>
      <c r="B32" t="s">
        <v>209</v>
      </c>
    </row>
    <row r="33" spans="1:2">
      <c r="A33"/>
      <c r="B33" t="s">
        <v>210</v>
      </c>
    </row>
    <row r="34" spans="1:2">
      <c r="A34"/>
      <c r="B34" t="s">
        <v>212</v>
      </c>
    </row>
    <row r="35" spans="1:2">
      <c r="A35"/>
      <c r="B35" t="s">
        <v>213</v>
      </c>
    </row>
    <row r="36" spans="1:2">
      <c r="A36"/>
      <c r="B36" t="s">
        <v>214</v>
      </c>
    </row>
    <row r="37" spans="1:2">
      <c r="A37"/>
      <c r="B37"/>
    </row>
    <row r="38" spans="1:2">
      <c r="A38"/>
      <c r="B38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/>
      <c r="B221"/>
    </row>
    <row r="222" spans="1:2">
      <c r="A222"/>
      <c r="B222"/>
    </row>
    <row r="223" spans="1:2">
      <c r="A223"/>
      <c r="B223"/>
    </row>
    <row r="224" spans="1:2">
      <c r="A224"/>
      <c r="B224"/>
    </row>
    <row r="225" spans="1:2">
      <c r="A225"/>
      <c r="B225"/>
    </row>
    <row r="226" spans="1:2">
      <c r="A226"/>
      <c r="B226"/>
    </row>
    <row r="227" spans="1:2">
      <c r="A227"/>
      <c r="B227"/>
    </row>
    <row r="228" spans="1:2">
      <c r="A228"/>
      <c r="B228"/>
    </row>
    <row r="229" spans="1:2">
      <c r="A229"/>
      <c r="B229"/>
    </row>
    <row r="230" spans="1:2">
      <c r="A230"/>
      <c r="B230"/>
    </row>
    <row r="231" spans="1:2">
      <c r="A231"/>
      <c r="B231"/>
    </row>
    <row r="232" spans="1:2">
      <c r="A232"/>
      <c r="B232"/>
    </row>
    <row r="233" spans="1:2">
      <c r="A233"/>
      <c r="B233"/>
    </row>
    <row r="234" spans="1:2">
      <c r="A234"/>
      <c r="B234"/>
    </row>
    <row r="235" spans="1:2">
      <c r="A235"/>
      <c r="B235"/>
    </row>
    <row r="236" spans="1:2">
      <c r="A236"/>
      <c r="B236"/>
    </row>
    <row r="237" spans="1:2">
      <c r="A237"/>
      <c r="B237"/>
    </row>
    <row r="238" spans="1:2">
      <c r="A238"/>
      <c r="B238"/>
    </row>
    <row r="239" spans="1:2">
      <c r="A239"/>
      <c r="B239"/>
    </row>
    <row r="240" spans="1:2">
      <c r="A240"/>
      <c r="B240"/>
    </row>
    <row r="241" spans="1:2">
      <c r="A241"/>
      <c r="B241"/>
    </row>
    <row r="242" spans="1:2">
      <c r="A242"/>
      <c r="B242"/>
    </row>
    <row r="243" spans="1:2">
      <c r="A243"/>
      <c r="B243"/>
    </row>
    <row r="244" spans="1:2">
      <c r="A244"/>
      <c r="B244"/>
    </row>
    <row r="245" spans="1:2">
      <c r="A245"/>
      <c r="B245"/>
    </row>
    <row r="246" spans="1:2">
      <c r="A246"/>
      <c r="B246"/>
    </row>
    <row r="247" spans="1:2">
      <c r="A247"/>
      <c r="B247"/>
    </row>
    <row r="248" spans="1:2">
      <c r="A248"/>
      <c r="B248"/>
    </row>
    <row r="249" spans="1:2">
      <c r="A249"/>
      <c r="B249"/>
    </row>
    <row r="250" spans="1:2">
      <c r="A250"/>
      <c r="B250"/>
    </row>
    <row r="251" spans="1:2">
      <c r="A251"/>
      <c r="B251"/>
    </row>
    <row r="252" spans="1:2">
      <c r="A252"/>
      <c r="B252"/>
    </row>
    <row r="253" spans="1:2">
      <c r="A253"/>
      <c r="B253"/>
    </row>
    <row r="254" spans="1:2">
      <c r="A254"/>
      <c r="B254"/>
    </row>
    <row r="255" spans="1:2">
      <c r="A255"/>
      <c r="B255"/>
    </row>
    <row r="256" spans="1:2">
      <c r="A256"/>
      <c r="B256"/>
    </row>
    <row r="257" spans="1:2">
      <c r="A257"/>
      <c r="B257"/>
    </row>
    <row r="258" spans="1:2">
      <c r="A258"/>
      <c r="B258"/>
    </row>
    <row r="259" spans="1:2">
      <c r="A259"/>
      <c r="B259"/>
    </row>
    <row r="260" spans="1:2">
      <c r="A260"/>
      <c r="B260"/>
    </row>
    <row r="261" spans="1:2">
      <c r="A261"/>
      <c r="B261"/>
    </row>
    <row r="262" spans="1:2">
      <c r="A262"/>
      <c r="B262"/>
    </row>
    <row r="263" spans="1:2">
      <c r="A263"/>
      <c r="B263"/>
    </row>
    <row r="264" spans="1:2">
      <c r="A264"/>
      <c r="B264"/>
    </row>
    <row r="265" spans="1:2">
      <c r="A265"/>
      <c r="B265"/>
    </row>
    <row r="266" spans="1:2">
      <c r="A266"/>
      <c r="B266"/>
    </row>
    <row r="267" spans="1:2">
      <c r="A267"/>
      <c r="B267"/>
    </row>
    <row r="268" spans="1:2">
      <c r="A268"/>
      <c r="B268"/>
    </row>
    <row r="269" spans="1:2">
      <c r="A269"/>
      <c r="B269"/>
    </row>
    <row r="270" spans="1:2">
      <c r="A270"/>
      <c r="B270"/>
    </row>
    <row r="271" spans="1:2">
      <c r="A271"/>
      <c r="B271"/>
    </row>
    <row r="272" spans="1:2">
      <c r="A272"/>
      <c r="B272"/>
    </row>
    <row r="273" spans="1:2">
      <c r="A273"/>
      <c r="B273"/>
    </row>
    <row r="274" spans="1:2">
      <c r="A274"/>
      <c r="B274"/>
    </row>
    <row r="275" spans="1:2">
      <c r="A275"/>
      <c r="B275"/>
    </row>
    <row r="276" spans="1:2">
      <c r="A276"/>
      <c r="B276"/>
    </row>
    <row r="277" spans="1:2">
      <c r="A277"/>
      <c r="B277"/>
    </row>
    <row r="278" spans="1:2">
      <c r="A278"/>
      <c r="B278"/>
    </row>
    <row r="279" spans="1:2">
      <c r="A279"/>
      <c r="B279"/>
    </row>
    <row r="280" spans="1:2">
      <c r="A280"/>
      <c r="B280"/>
    </row>
    <row r="281" spans="1:2">
      <c r="A281"/>
      <c r="B281"/>
    </row>
    <row r="282" spans="1:2">
      <c r="A282"/>
      <c r="B282"/>
    </row>
    <row r="283" spans="1:2">
      <c r="A283"/>
      <c r="B283"/>
    </row>
    <row r="284" spans="1:2">
      <c r="A284"/>
      <c r="B284"/>
    </row>
    <row r="285" spans="1:2">
      <c r="A285"/>
      <c r="B285"/>
    </row>
    <row r="286" spans="1:2">
      <c r="A286"/>
      <c r="B286"/>
    </row>
    <row r="287" spans="1:2">
      <c r="A287"/>
      <c r="B287"/>
    </row>
    <row r="288" spans="1:2">
      <c r="A288"/>
      <c r="B288"/>
    </row>
    <row r="289" spans="1:2">
      <c r="A289"/>
      <c r="B289"/>
    </row>
    <row r="290" spans="1:2">
      <c r="A290"/>
      <c r="B290"/>
    </row>
    <row r="291" spans="1:2">
      <c r="A291"/>
      <c r="B291"/>
    </row>
    <row r="292" spans="1:2">
      <c r="A292"/>
      <c r="B292"/>
    </row>
    <row r="293" spans="1:2">
      <c r="A293"/>
      <c r="B293"/>
    </row>
    <row r="294" spans="1:2">
      <c r="A294"/>
      <c r="B294"/>
    </row>
    <row r="295" spans="1:2">
      <c r="A295"/>
      <c r="B295"/>
    </row>
    <row r="296" spans="1:2">
      <c r="A296"/>
      <c r="B296"/>
    </row>
    <row r="297" spans="1:2">
      <c r="A297"/>
      <c r="B297"/>
    </row>
    <row r="298" spans="1:2">
      <c r="A298"/>
      <c r="B298"/>
    </row>
    <row r="299" spans="1:2">
      <c r="A299"/>
      <c r="B299"/>
    </row>
    <row r="300" spans="1:2">
      <c r="A300"/>
      <c r="B300"/>
    </row>
    <row r="301" spans="1:2">
      <c r="A301"/>
      <c r="B301"/>
    </row>
    <row r="302" spans="1:2">
      <c r="A302"/>
      <c r="B302"/>
    </row>
    <row r="303" spans="1:2">
      <c r="A303"/>
      <c r="B303"/>
    </row>
    <row r="304" spans="1:2">
      <c r="A304"/>
      <c r="B304"/>
    </row>
    <row r="305" spans="1:2">
      <c r="A305"/>
      <c r="B305"/>
    </row>
    <row r="306" spans="1:2">
      <c r="A306"/>
      <c r="B306"/>
    </row>
    <row r="307" spans="1:2">
      <c r="A307"/>
      <c r="B307"/>
    </row>
    <row r="308" spans="1:2">
      <c r="A308"/>
      <c r="B308"/>
    </row>
    <row r="309" spans="1:2">
      <c r="A309"/>
      <c r="B309"/>
    </row>
    <row r="310" spans="1:2">
      <c r="A310"/>
      <c r="B310"/>
    </row>
    <row r="311" spans="1:2">
      <c r="A311"/>
      <c r="B311"/>
    </row>
    <row r="312" spans="1:2">
      <c r="A312"/>
      <c r="B312"/>
    </row>
    <row r="313" spans="1:2">
      <c r="A313"/>
      <c r="B313"/>
    </row>
    <row r="314" spans="1:2">
      <c r="A314"/>
      <c r="B314"/>
    </row>
    <row r="315" spans="1:2">
      <c r="A315"/>
      <c r="B315"/>
    </row>
    <row r="316" spans="1:2">
      <c r="A316"/>
      <c r="B316"/>
    </row>
    <row r="317" spans="1:2">
      <c r="A317"/>
      <c r="B317"/>
    </row>
    <row r="318" spans="1:2">
      <c r="A318"/>
      <c r="B318"/>
    </row>
    <row r="319" spans="1:2">
      <c r="A319"/>
      <c r="B319"/>
    </row>
    <row r="320" spans="1:2">
      <c r="A320"/>
      <c r="B320"/>
    </row>
    <row r="321" spans="1:2">
      <c r="A321"/>
      <c r="B321"/>
    </row>
    <row r="322" spans="1:2">
      <c r="A322"/>
      <c r="B322"/>
    </row>
    <row r="323" spans="1:2">
      <c r="A323"/>
      <c r="B323"/>
    </row>
    <row r="324" spans="1:2">
      <c r="A324"/>
      <c r="B324"/>
    </row>
    <row r="325" spans="1:2">
      <c r="A325"/>
      <c r="B325"/>
    </row>
    <row r="326" spans="1:2">
      <c r="A326"/>
      <c r="B326"/>
    </row>
    <row r="327" spans="1:2">
      <c r="A327"/>
      <c r="B327"/>
    </row>
    <row r="328" spans="1:2">
      <c r="A328"/>
      <c r="B328"/>
    </row>
    <row r="329" spans="1:2">
      <c r="A329"/>
      <c r="B329"/>
    </row>
    <row r="330" spans="1:2">
      <c r="A330"/>
      <c r="B330"/>
    </row>
    <row r="331" spans="1:2">
      <c r="A331"/>
      <c r="B331"/>
    </row>
    <row r="332" spans="1:2">
      <c r="A332"/>
      <c r="B332"/>
    </row>
    <row r="333" spans="1:2">
      <c r="A333"/>
      <c r="B333"/>
    </row>
    <row r="334" spans="1:2">
      <c r="A334"/>
      <c r="B334"/>
    </row>
    <row r="335" spans="1:2">
      <c r="A335"/>
      <c r="B335"/>
    </row>
    <row r="336" spans="1:2">
      <c r="A336"/>
      <c r="B336"/>
    </row>
    <row r="337" spans="1:2">
      <c r="A337"/>
      <c r="B337"/>
    </row>
    <row r="338" spans="1:2">
      <c r="A338"/>
      <c r="B338"/>
    </row>
    <row r="339" spans="1:2">
      <c r="A339"/>
      <c r="B339"/>
    </row>
    <row r="340" spans="1:2">
      <c r="A340"/>
      <c r="B340"/>
    </row>
    <row r="341" spans="1:2">
      <c r="A341"/>
      <c r="B341"/>
    </row>
    <row r="342" spans="1:2">
      <c r="A342"/>
      <c r="B342"/>
    </row>
    <row r="343" spans="1:2">
      <c r="A343"/>
      <c r="B343"/>
    </row>
    <row r="344" spans="1:2">
      <c r="A344"/>
      <c r="B344"/>
    </row>
    <row r="345" spans="1:2">
      <c r="A345"/>
      <c r="B345"/>
    </row>
    <row r="346" spans="1:2">
      <c r="A346"/>
      <c r="B346"/>
    </row>
    <row r="347" spans="1:2">
      <c r="A347"/>
      <c r="B347"/>
    </row>
    <row r="348" spans="1:2">
      <c r="A348"/>
      <c r="B348"/>
    </row>
    <row r="349" spans="1:2">
      <c r="A349"/>
      <c r="B349"/>
    </row>
    <row r="350" spans="1:2">
      <c r="A350"/>
      <c r="B350"/>
    </row>
    <row r="351" spans="1:2">
      <c r="A351"/>
      <c r="B351"/>
    </row>
    <row r="352" spans="1:2">
      <c r="A352"/>
      <c r="B352"/>
    </row>
    <row r="353" spans="1:2">
      <c r="A353"/>
      <c r="B353"/>
    </row>
    <row r="354" spans="1:2">
      <c r="A354"/>
      <c r="B354"/>
    </row>
    <row r="355" spans="1:2">
      <c r="A355"/>
      <c r="B355"/>
    </row>
    <row r="356" spans="1:2">
      <c r="A356"/>
      <c r="B356"/>
    </row>
    <row r="357" spans="1:2">
      <c r="A357"/>
      <c r="B357"/>
    </row>
    <row r="358" spans="1:2">
      <c r="A358"/>
      <c r="B358"/>
    </row>
    <row r="359" spans="1:2">
      <c r="A359"/>
      <c r="B359"/>
    </row>
    <row r="360" spans="1:2">
      <c r="A360"/>
      <c r="B360"/>
    </row>
    <row r="361" spans="1:2">
      <c r="A361"/>
      <c r="B361"/>
    </row>
    <row r="362" spans="1:2">
      <c r="A362"/>
      <c r="B362"/>
    </row>
    <row r="363" spans="1:2">
      <c r="A363"/>
      <c r="B363"/>
    </row>
    <row r="364" spans="1:2">
      <c r="A364"/>
      <c r="B364"/>
    </row>
    <row r="365" spans="1:2">
      <c r="A365"/>
      <c r="B365"/>
    </row>
    <row r="366" spans="1:2">
      <c r="A366"/>
      <c r="B366"/>
    </row>
    <row r="367" spans="1:2">
      <c r="A367"/>
      <c r="B367"/>
    </row>
    <row r="368" spans="1:2">
      <c r="A368"/>
      <c r="B368"/>
    </row>
    <row r="369" spans="1:2">
      <c r="A369"/>
      <c r="B369"/>
    </row>
    <row r="370" spans="1:2">
      <c r="A370"/>
      <c r="B370"/>
    </row>
    <row r="371" spans="1:2">
      <c r="A371"/>
      <c r="B371"/>
    </row>
    <row r="372" spans="1:2">
      <c r="A372"/>
      <c r="B372"/>
    </row>
    <row r="373" spans="1:2">
      <c r="A373"/>
      <c r="B373"/>
    </row>
    <row r="374" spans="1:2">
      <c r="A374"/>
      <c r="B374"/>
    </row>
    <row r="375" spans="1:2">
      <c r="A375"/>
      <c r="B375"/>
    </row>
    <row r="376" spans="1:2">
      <c r="A376"/>
      <c r="B376"/>
    </row>
    <row r="377" spans="1:2">
      <c r="A377"/>
      <c r="B377"/>
    </row>
    <row r="378" spans="1:2">
      <c r="A378"/>
      <c r="B378"/>
    </row>
    <row r="379" spans="1:2">
      <c r="A379"/>
      <c r="B379"/>
    </row>
    <row r="380" spans="1:2">
      <c r="A380"/>
      <c r="B380"/>
    </row>
    <row r="381" spans="1:2">
      <c r="A381"/>
      <c r="B381"/>
    </row>
    <row r="382" spans="1:2">
      <c r="A382"/>
      <c r="B382"/>
    </row>
    <row r="383" spans="1:2">
      <c r="A383"/>
      <c r="B383"/>
    </row>
    <row r="384" spans="1:2">
      <c r="A384"/>
      <c r="B384"/>
    </row>
    <row r="385" spans="1:2">
      <c r="A385"/>
      <c r="B385"/>
    </row>
    <row r="386" spans="1:2">
      <c r="A386"/>
      <c r="B386"/>
    </row>
    <row r="387" spans="1:2">
      <c r="A387"/>
      <c r="B387"/>
    </row>
    <row r="388" spans="1:2">
      <c r="A388"/>
      <c r="B388"/>
    </row>
    <row r="389" spans="1:2">
      <c r="A389"/>
      <c r="B389"/>
    </row>
    <row r="390" spans="1:2">
      <c r="A390"/>
      <c r="B390"/>
    </row>
    <row r="391" spans="1:2">
      <c r="A391"/>
      <c r="B391"/>
    </row>
    <row r="392" spans="1:2">
      <c r="A392"/>
      <c r="B392"/>
    </row>
    <row r="393" spans="1:2">
      <c r="A393"/>
      <c r="B393"/>
    </row>
    <row r="394" spans="1:2">
      <c r="A394"/>
      <c r="B394"/>
    </row>
    <row r="395" spans="1:2">
      <c r="A395"/>
      <c r="B395"/>
    </row>
    <row r="396" spans="1:2">
      <c r="A396"/>
      <c r="B396"/>
    </row>
    <row r="397" spans="1:2">
      <c r="A397"/>
      <c r="B397"/>
    </row>
    <row r="398" spans="1:2">
      <c r="A398"/>
      <c r="B398"/>
    </row>
    <row r="399" spans="1:2">
      <c r="A399"/>
      <c r="B399"/>
    </row>
    <row r="400" spans="1:2">
      <c r="A400"/>
      <c r="B400"/>
    </row>
    <row r="401" spans="1:2">
      <c r="A401"/>
      <c r="B401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27"/>
  <sheetViews>
    <sheetView showGridLines="0" zoomScaleNormal="100" workbookViewId="0"/>
  </sheetViews>
  <sheetFormatPr defaultRowHeight="11.25"/>
  <cols>
    <col min="1" max="1" width="30.7109375" style="14" customWidth="1"/>
    <col min="2" max="2" width="80.7109375" style="14" customWidth="1"/>
    <col min="3" max="3" width="30.7109375" style="14" customWidth="1"/>
    <col min="4" max="16384" width="9.140625" style="13"/>
  </cols>
  <sheetData>
    <row r="1" spans="1:4" ht="24" customHeight="1">
      <c r="A1" s="121" t="s">
        <v>22</v>
      </c>
      <c r="B1" s="121" t="s">
        <v>23</v>
      </c>
      <c r="C1" s="121" t="s">
        <v>24</v>
      </c>
      <c r="D1" s="12"/>
    </row>
    <row r="2" spans="1:4">
      <c r="A2" s="491">
        <v>44089.593912037039</v>
      </c>
      <c r="B2" s="14" t="s">
        <v>579</v>
      </c>
      <c r="C2" s="14" t="s">
        <v>383</v>
      </c>
    </row>
    <row r="3" spans="1:4">
      <c r="A3" s="491">
        <v>44089.594050925924</v>
      </c>
      <c r="B3" s="14" t="s">
        <v>579</v>
      </c>
      <c r="C3" s="14" t="s">
        <v>383</v>
      </c>
    </row>
    <row r="4" spans="1:4">
      <c r="A4" s="491">
        <v>44089.5940625</v>
      </c>
      <c r="B4" s="14" t="s">
        <v>580</v>
      </c>
      <c r="C4" s="14" t="s">
        <v>383</v>
      </c>
    </row>
    <row r="5" spans="1:4" ht="22.5">
      <c r="A5" s="491">
        <v>44089.5940625</v>
      </c>
      <c r="B5" s="14" t="s">
        <v>581</v>
      </c>
      <c r="C5" s="14" t="s">
        <v>383</v>
      </c>
    </row>
    <row r="6" spans="1:4">
      <c r="A6" s="491">
        <v>44089.5940625</v>
      </c>
      <c r="B6" s="14" t="s">
        <v>582</v>
      </c>
      <c r="C6" s="14" t="s">
        <v>383</v>
      </c>
    </row>
    <row r="7" spans="1:4">
      <c r="A7" s="491">
        <v>44089.594143518516</v>
      </c>
      <c r="B7" s="14" t="s">
        <v>583</v>
      </c>
      <c r="C7" s="14" t="s">
        <v>383</v>
      </c>
    </row>
    <row r="8" spans="1:4">
      <c r="A8" s="491">
        <v>44089.594201388885</v>
      </c>
      <c r="B8" s="14" t="s">
        <v>584</v>
      </c>
      <c r="C8" s="14" t="s">
        <v>383</v>
      </c>
    </row>
    <row r="9" spans="1:4">
      <c r="A9" s="491">
        <v>44089.594212962962</v>
      </c>
      <c r="B9" s="14" t="s">
        <v>585</v>
      </c>
      <c r="C9" s="14" t="s">
        <v>383</v>
      </c>
    </row>
    <row r="10" spans="1:4">
      <c r="A10" s="491">
        <v>44089.594212962962</v>
      </c>
      <c r="B10" s="14" t="s">
        <v>586</v>
      </c>
      <c r="C10" s="14" t="s">
        <v>383</v>
      </c>
    </row>
    <row r="11" spans="1:4">
      <c r="A11" s="491">
        <v>44089.594502314816</v>
      </c>
      <c r="B11" s="14" t="s">
        <v>579</v>
      </c>
      <c r="C11" s="14" t="s">
        <v>383</v>
      </c>
    </row>
    <row r="12" spans="1:4">
      <c r="A12" s="491">
        <v>44089.594525462962</v>
      </c>
      <c r="B12" s="14" t="s">
        <v>580</v>
      </c>
      <c r="C12" s="14" t="s">
        <v>383</v>
      </c>
    </row>
    <row r="13" spans="1:4" ht="22.5">
      <c r="A13" s="491">
        <v>44089.594525462962</v>
      </c>
      <c r="B13" s="14" t="s">
        <v>581</v>
      </c>
      <c r="C13" s="14" t="s">
        <v>383</v>
      </c>
    </row>
    <row r="14" spans="1:4">
      <c r="A14" s="491">
        <v>44089.594525462962</v>
      </c>
      <c r="B14" s="14" t="s">
        <v>582</v>
      </c>
      <c r="C14" s="14" t="s">
        <v>383</v>
      </c>
    </row>
    <row r="15" spans="1:4">
      <c r="A15" s="491">
        <v>44089.594548611109</v>
      </c>
      <c r="B15" s="14" t="s">
        <v>583</v>
      </c>
      <c r="C15" s="14" t="s">
        <v>383</v>
      </c>
    </row>
    <row r="16" spans="1:4">
      <c r="A16" s="491">
        <v>44089.594583333332</v>
      </c>
      <c r="B16" s="14" t="s">
        <v>584</v>
      </c>
      <c r="C16" s="14" t="s">
        <v>383</v>
      </c>
    </row>
    <row r="17" spans="1:3">
      <c r="A17" s="491">
        <v>44089.594594907408</v>
      </c>
      <c r="B17" s="14" t="s">
        <v>585</v>
      </c>
      <c r="C17" s="14" t="s">
        <v>383</v>
      </c>
    </row>
    <row r="18" spans="1:3">
      <c r="A18" s="491">
        <v>44089.594606481478</v>
      </c>
      <c r="B18" s="14" t="s">
        <v>586</v>
      </c>
      <c r="C18" s="14" t="s">
        <v>383</v>
      </c>
    </row>
    <row r="19" spans="1:3" ht="22.5">
      <c r="A19" s="491">
        <v>44089.594629629632</v>
      </c>
      <c r="B19" s="14" t="s">
        <v>587</v>
      </c>
      <c r="C19" s="14" t="s">
        <v>383</v>
      </c>
    </row>
    <row r="20" spans="1:3" ht="22.5">
      <c r="A20" s="491">
        <v>44089.594664351855</v>
      </c>
      <c r="B20" s="14" t="s">
        <v>589</v>
      </c>
      <c r="C20" s="14" t="s">
        <v>383</v>
      </c>
    </row>
    <row r="21" spans="1:3">
      <c r="A21" s="491">
        <v>44503.491111111114</v>
      </c>
      <c r="B21" s="14" t="s">
        <v>579</v>
      </c>
      <c r="C21" s="14" t="s">
        <v>383</v>
      </c>
    </row>
    <row r="22" spans="1:3">
      <c r="A22" s="491">
        <v>44503.491215277776</v>
      </c>
      <c r="B22" s="14" t="s">
        <v>579</v>
      </c>
      <c r="C22" s="14" t="s">
        <v>383</v>
      </c>
    </row>
    <row r="23" spans="1:3">
      <c r="A23" s="491">
        <v>44503.491226851853</v>
      </c>
      <c r="B23" s="14" t="s">
        <v>1551</v>
      </c>
      <c r="C23" s="14" t="s">
        <v>383</v>
      </c>
    </row>
    <row r="24" spans="1:3">
      <c r="A24" s="491">
        <v>44503.491689814815</v>
      </c>
      <c r="B24" s="14" t="s">
        <v>579</v>
      </c>
      <c r="C24" s="14" t="s">
        <v>383</v>
      </c>
    </row>
    <row r="25" spans="1:3">
      <c r="A25" s="491">
        <v>44503.491701388892</v>
      </c>
      <c r="B25" s="14" t="s">
        <v>1551</v>
      </c>
      <c r="C25" s="14" t="s">
        <v>383</v>
      </c>
    </row>
    <row r="26" spans="1:3">
      <c r="A26" s="491">
        <v>44516.613437499997</v>
      </c>
      <c r="B26" s="14" t="s">
        <v>579</v>
      </c>
      <c r="C26" s="14" t="s">
        <v>383</v>
      </c>
    </row>
    <row r="27" spans="1:3">
      <c r="A27" s="491">
        <v>44554.63821759259</v>
      </c>
      <c r="B27" s="14" t="s">
        <v>579</v>
      </c>
      <c r="C27" s="14" t="s">
        <v>383</v>
      </c>
    </row>
  </sheetData>
  <sheetProtection algorithmName="SHA-512" hashValue="7jMph/EPjj9ich+mwRxgjotk3AaXvO7qkHJUE84W1BSGTmszcNpliZwMEz5gRpCPFzffRTsu/2QcBR74fyGYOQ==" saltValue="3hQBjKx2h5jWlMnKheikpg==" spinCount="100000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AH87"/>
  <sheetViews>
    <sheetView showGridLines="0" zoomScaleNormal="100" workbookViewId="0"/>
  </sheetViews>
  <sheetFormatPr defaultRowHeight="11.25"/>
  <cols>
    <col min="1" max="1" width="32.5703125" style="9" bestFit="1" customWidth="1"/>
    <col min="3" max="3" width="9.140625" style="59"/>
    <col min="4" max="4" width="9.140625" style="59" customWidth="1"/>
    <col min="5" max="5" width="9.140625" style="7"/>
    <col min="6" max="6" width="11.140625" style="7" customWidth="1"/>
    <col min="7" max="7" width="31.42578125" style="7" bestFit="1" customWidth="1"/>
    <col min="8" max="8" width="35.28515625" style="7" customWidth="1"/>
    <col min="9" max="9" width="14.5703125" style="7" bestFit="1" customWidth="1"/>
    <col min="10" max="11" width="26.85546875" style="7" customWidth="1"/>
    <col min="12" max="12" width="9.140625" style="7"/>
    <col min="13" max="13" width="26.28515625" style="80" customWidth="1"/>
    <col min="14" max="14" width="29.140625" style="81" customWidth="1"/>
    <col min="15" max="15" width="9.140625" style="7"/>
    <col min="16" max="16" width="60.7109375" style="7" customWidth="1"/>
    <col min="17" max="17" width="39.7109375" style="7" bestFit="1" customWidth="1"/>
    <col min="18" max="18" width="87.5703125" style="7" customWidth="1"/>
    <col min="19" max="19" width="81.5703125" style="7" customWidth="1"/>
    <col min="20" max="20" width="9.140625" style="7"/>
    <col min="21" max="22" width="9.140625" style="3"/>
    <col min="23" max="24" width="9.140625" style="7"/>
    <col min="25" max="25" width="13.42578125" style="7" customWidth="1"/>
    <col min="26" max="26" width="24.85546875" style="7" customWidth="1"/>
    <col min="27" max="27" width="9.140625" style="7"/>
    <col min="28" max="28" width="11.140625" style="7" bestFit="1" customWidth="1"/>
    <col min="29" max="29" width="72" style="7" customWidth="1"/>
    <col min="30" max="30" width="9.140625" style="7"/>
    <col min="31" max="32" width="32.140625" style="7" customWidth="1"/>
    <col min="33" max="34" width="39.7109375" style="7" customWidth="1"/>
    <col min="35" max="16384" width="9.140625" style="7"/>
  </cols>
  <sheetData>
    <row r="1" spans="1:34" s="57" customFormat="1" ht="45">
      <c r="A1" s="56" t="s">
        <v>19</v>
      </c>
      <c r="B1" s="55"/>
      <c r="C1" s="56" t="s">
        <v>28</v>
      </c>
      <c r="D1" s="56" t="s">
        <v>25</v>
      </c>
      <c r="E1" s="56" t="s">
        <v>118</v>
      </c>
      <c r="F1" s="56" t="s">
        <v>168</v>
      </c>
      <c r="G1" s="56" t="s">
        <v>134</v>
      </c>
      <c r="H1" s="56" t="s">
        <v>139</v>
      </c>
      <c r="I1" s="56" t="s">
        <v>162</v>
      </c>
      <c r="J1" s="56" t="s">
        <v>566</v>
      </c>
      <c r="K1" s="56" t="s">
        <v>360</v>
      </c>
      <c r="L1" s="199" t="s">
        <v>361</v>
      </c>
      <c r="M1" s="56" t="s">
        <v>163</v>
      </c>
      <c r="N1" s="79" t="s">
        <v>223</v>
      </c>
      <c r="P1" s="298" t="s">
        <v>574</v>
      </c>
      <c r="Q1" s="298" t="s">
        <v>224</v>
      </c>
      <c r="R1" s="296" t="s">
        <v>237</v>
      </c>
      <c r="S1" s="133" t="s">
        <v>238</v>
      </c>
      <c r="U1" s="173" t="s">
        <v>286</v>
      </c>
      <c r="V1" s="173" t="s">
        <v>287</v>
      </c>
      <c r="X1" s="410" t="s">
        <v>337</v>
      </c>
      <c r="Y1" s="410" t="s">
        <v>340</v>
      </c>
      <c r="Z1" s="410" t="s">
        <v>341</v>
      </c>
      <c r="AB1" s="577" t="s">
        <v>482</v>
      </c>
      <c r="AC1" s="577"/>
      <c r="AE1" s="430" t="s">
        <v>493</v>
      </c>
      <c r="AF1" s="430" t="s">
        <v>501</v>
      </c>
      <c r="AG1" s="430" t="s">
        <v>492</v>
      </c>
      <c r="AH1" s="430" t="s">
        <v>502</v>
      </c>
    </row>
    <row r="2" spans="1:34" ht="56.25">
      <c r="A2" s="8" t="s">
        <v>41</v>
      </c>
      <c r="C2" s="58">
        <v>2013</v>
      </c>
      <c r="D2" s="58" t="s">
        <v>26</v>
      </c>
      <c r="E2" s="61" t="s">
        <v>119</v>
      </c>
      <c r="F2" s="61" t="s">
        <v>169</v>
      </c>
      <c r="G2" s="61" t="s">
        <v>132</v>
      </c>
      <c r="H2" s="61" t="s">
        <v>136</v>
      </c>
      <c r="I2" s="61" t="s">
        <v>33</v>
      </c>
      <c r="J2" s="61" t="s">
        <v>565</v>
      </c>
      <c r="K2" s="82"/>
      <c r="L2" s="200">
        <v>55</v>
      </c>
      <c r="M2" s="56" t="s">
        <v>164</v>
      </c>
      <c r="N2" s="79" t="s">
        <v>222</v>
      </c>
      <c r="P2" s="481" t="s">
        <v>570</v>
      </c>
      <c r="Q2" s="299" t="s">
        <v>575</v>
      </c>
      <c r="R2" s="297" t="s">
        <v>230</v>
      </c>
      <c r="S2" s="58" t="s">
        <v>239</v>
      </c>
      <c r="U2" s="6" t="s">
        <v>288</v>
      </c>
      <c r="V2" s="174" t="s">
        <v>288</v>
      </c>
      <c r="X2" s="409" t="s">
        <v>338</v>
      </c>
      <c r="Y2" s="428" t="s">
        <v>342</v>
      </c>
      <c r="Z2" s="429" t="s">
        <v>343</v>
      </c>
      <c r="AB2" s="407" t="s">
        <v>469</v>
      </c>
      <c r="AC2" s="408" t="s">
        <v>483</v>
      </c>
      <c r="AE2" t="s">
        <v>1568</v>
      </c>
      <c r="AF2"/>
      <c r="AG2" t="s">
        <v>1540</v>
      </c>
      <c r="AH2"/>
    </row>
    <row r="3" spans="1:34" ht="25.5">
      <c r="A3" s="8" t="s">
        <v>42</v>
      </c>
      <c r="C3" s="58">
        <v>2014</v>
      </c>
      <c r="D3" s="58" t="s">
        <v>27</v>
      </c>
      <c r="E3" s="61" t="s">
        <v>120</v>
      </c>
      <c r="F3" s="61" t="s">
        <v>170</v>
      </c>
      <c r="G3" s="61" t="s">
        <v>133</v>
      </c>
      <c r="H3" s="61" t="s">
        <v>137</v>
      </c>
      <c r="I3" s="61" t="s">
        <v>5</v>
      </c>
      <c r="J3" s="61" t="s">
        <v>339</v>
      </c>
      <c r="K3" s="82" t="s">
        <v>359</v>
      </c>
      <c r="L3" s="199" t="s">
        <v>363</v>
      </c>
      <c r="M3" s="56" t="s">
        <v>165</v>
      </c>
      <c r="N3" s="79" t="s">
        <v>220</v>
      </c>
      <c r="P3" s="481" t="s">
        <v>571</v>
      </c>
      <c r="Q3" s="299" t="s">
        <v>465</v>
      </c>
      <c r="R3" s="297" t="s">
        <v>231</v>
      </c>
      <c r="S3" s="58" t="s">
        <v>240</v>
      </c>
      <c r="U3" s="6" t="s">
        <v>289</v>
      </c>
      <c r="V3" s="174" t="s">
        <v>289</v>
      </c>
      <c r="X3" s="413" t="s">
        <v>339</v>
      </c>
      <c r="Y3" s="412" t="s">
        <v>344</v>
      </c>
      <c r="Z3" s="412" t="s">
        <v>344</v>
      </c>
      <c r="AB3" s="411" t="s">
        <v>539</v>
      </c>
      <c r="AC3" s="414" t="s">
        <v>542</v>
      </c>
      <c r="AE3" t="s">
        <v>1570</v>
      </c>
      <c r="AF3"/>
      <c r="AG3" t="s">
        <v>1540</v>
      </c>
      <c r="AH3"/>
    </row>
    <row r="4" spans="1:34" ht="56.25">
      <c r="A4" s="8" t="s">
        <v>43</v>
      </c>
      <c r="C4" s="58">
        <v>2015</v>
      </c>
      <c r="E4" s="61" t="s">
        <v>121</v>
      </c>
      <c r="F4" s="61" t="s">
        <v>171</v>
      </c>
      <c r="H4" s="61" t="s">
        <v>138</v>
      </c>
      <c r="I4" s="61" t="s">
        <v>6</v>
      </c>
      <c r="K4" s="82"/>
      <c r="L4" s="200">
        <v>112</v>
      </c>
      <c r="M4" s="56" t="s">
        <v>166</v>
      </c>
      <c r="N4" s="79" t="s">
        <v>221</v>
      </c>
      <c r="P4" s="481" t="s">
        <v>572</v>
      </c>
      <c r="R4" s="131" t="s">
        <v>232</v>
      </c>
      <c r="S4" s="58" t="s">
        <v>241</v>
      </c>
      <c r="U4" s="6" t="s">
        <v>290</v>
      </c>
      <c r="V4" s="174" t="s">
        <v>290</v>
      </c>
      <c r="AB4" s="411" t="s">
        <v>540</v>
      </c>
      <c r="AC4" s="414" t="s">
        <v>484</v>
      </c>
      <c r="AE4" t="s">
        <v>1571</v>
      </c>
      <c r="AF4"/>
      <c r="AG4" t="s">
        <v>1540</v>
      </c>
      <c r="AH4"/>
    </row>
    <row r="5" spans="1:34" ht="25.5">
      <c r="A5" s="8" t="s">
        <v>44</v>
      </c>
      <c r="C5" s="58">
        <v>2016</v>
      </c>
      <c r="E5" s="61" t="s">
        <v>122</v>
      </c>
      <c r="F5" s="61" t="s">
        <v>172</v>
      </c>
      <c r="I5" s="61" t="s">
        <v>7</v>
      </c>
      <c r="M5" s="56" t="s">
        <v>167</v>
      </c>
      <c r="N5" s="79" t="s">
        <v>219</v>
      </c>
      <c r="P5" s="481" t="s">
        <v>573</v>
      </c>
      <c r="R5" s="132" t="s">
        <v>233</v>
      </c>
      <c r="S5" s="58" t="s">
        <v>247</v>
      </c>
      <c r="U5" s="6" t="s">
        <v>291</v>
      </c>
      <c r="V5" s="174" t="s">
        <v>291</v>
      </c>
      <c r="AB5" s="411" t="s">
        <v>541</v>
      </c>
      <c r="AC5" s="414" t="s">
        <v>485</v>
      </c>
      <c r="AE5" t="s">
        <v>1572</v>
      </c>
      <c r="AF5"/>
      <c r="AG5" t="s">
        <v>1540</v>
      </c>
      <c r="AH5"/>
    </row>
    <row r="6" spans="1:34" ht="22.5">
      <c r="A6" s="8" t="s">
        <v>45</v>
      </c>
      <c r="C6" s="58">
        <v>2017</v>
      </c>
      <c r="E6" s="61" t="s">
        <v>123</v>
      </c>
      <c r="F6" s="82"/>
      <c r="I6" s="61" t="s">
        <v>20</v>
      </c>
      <c r="M6" s="7"/>
      <c r="N6" s="7"/>
      <c r="Q6" s="123"/>
      <c r="R6" s="132" t="s">
        <v>234</v>
      </c>
      <c r="S6" s="58" t="s">
        <v>248</v>
      </c>
      <c r="U6" s="6" t="s">
        <v>292</v>
      </c>
      <c r="V6" s="174" t="s">
        <v>292</v>
      </c>
      <c r="AE6"/>
      <c r="AF6"/>
      <c r="AG6"/>
      <c r="AH6"/>
    </row>
    <row r="7" spans="1:34" ht="22.5">
      <c r="A7" s="8" t="s">
        <v>46</v>
      </c>
      <c r="E7" s="61" t="s">
        <v>124</v>
      </c>
      <c r="F7" s="82"/>
      <c r="I7" s="61" t="s">
        <v>21</v>
      </c>
      <c r="M7" s="7"/>
      <c r="N7" s="7"/>
      <c r="R7" s="132" t="s">
        <v>235</v>
      </c>
      <c r="S7" s="58" t="s">
        <v>242</v>
      </c>
      <c r="U7" s="6" t="s">
        <v>293</v>
      </c>
      <c r="V7" s="174" t="s">
        <v>293</v>
      </c>
      <c r="AE7"/>
      <c r="AF7"/>
      <c r="AG7"/>
      <c r="AH7"/>
    </row>
    <row r="8" spans="1:34">
      <c r="A8" s="8" t="s">
        <v>47</v>
      </c>
      <c r="E8" s="61" t="s">
        <v>125</v>
      </c>
      <c r="F8" s="82"/>
      <c r="I8" s="61" t="s">
        <v>115</v>
      </c>
      <c r="R8" s="131" t="s">
        <v>236</v>
      </c>
      <c r="S8" s="58" t="s">
        <v>243</v>
      </c>
      <c r="U8" s="6" t="s">
        <v>294</v>
      </c>
      <c r="V8" s="174" t="s">
        <v>294</v>
      </c>
    </row>
    <row r="9" spans="1:34">
      <c r="A9" s="8" t="s">
        <v>48</v>
      </c>
      <c r="E9" s="61" t="s">
        <v>126</v>
      </c>
      <c r="F9" s="82"/>
      <c r="I9" s="61" t="s">
        <v>116</v>
      </c>
      <c r="R9" s="134"/>
      <c r="S9" s="58" t="s">
        <v>244</v>
      </c>
      <c r="U9" s="6" t="s">
        <v>295</v>
      </c>
      <c r="V9" s="174" t="s">
        <v>295</v>
      </c>
    </row>
    <row r="10" spans="1:34" ht="22.5">
      <c r="A10" s="8" t="s">
        <v>49</v>
      </c>
      <c r="E10" s="61" t="s">
        <v>127</v>
      </c>
      <c r="F10" s="82"/>
      <c r="I10" s="61" t="s">
        <v>143</v>
      </c>
      <c r="R10" s="134"/>
      <c r="S10" s="58" t="s">
        <v>245</v>
      </c>
      <c r="U10" s="6" t="s">
        <v>296</v>
      </c>
      <c r="V10" s="174" t="s">
        <v>296</v>
      </c>
    </row>
    <row r="11" spans="1:34" ht="38.25">
      <c r="A11" s="8" t="s">
        <v>50</v>
      </c>
      <c r="E11" s="61" t="s">
        <v>128</v>
      </c>
      <c r="F11" s="82"/>
      <c r="I11" s="61" t="s">
        <v>144</v>
      </c>
      <c r="R11" s="195" t="s">
        <v>358</v>
      </c>
      <c r="S11" s="58" t="s">
        <v>246</v>
      </c>
      <c r="U11" s="6" t="s">
        <v>297</v>
      </c>
      <c r="V11" s="174" t="s">
        <v>297</v>
      </c>
    </row>
    <row r="12" spans="1:34" ht="38.25">
      <c r="A12" s="8" t="s">
        <v>17</v>
      </c>
      <c r="E12" s="61" t="s">
        <v>129</v>
      </c>
      <c r="F12" s="82"/>
      <c r="I12" s="61" t="s">
        <v>145</v>
      </c>
      <c r="R12" s="195" t="s">
        <v>357</v>
      </c>
      <c r="U12" s="6" t="s">
        <v>144</v>
      </c>
      <c r="V12" s="174" t="s">
        <v>144</v>
      </c>
    </row>
    <row r="13" spans="1:34" ht="25.5">
      <c r="A13" s="8" t="s">
        <v>51</v>
      </c>
      <c r="E13" s="61" t="s">
        <v>130</v>
      </c>
      <c r="F13" s="82"/>
      <c r="I13" s="61" t="s">
        <v>146</v>
      </c>
      <c r="R13" s="195" t="s">
        <v>356</v>
      </c>
      <c r="U13" s="6" t="s">
        <v>145</v>
      </c>
      <c r="V13" s="174" t="s">
        <v>145</v>
      </c>
    </row>
    <row r="14" spans="1:34" ht="12.75">
      <c r="A14" s="8" t="s">
        <v>18</v>
      </c>
      <c r="I14" s="61" t="s">
        <v>147</v>
      </c>
      <c r="R14" s="195" t="s">
        <v>355</v>
      </c>
      <c r="U14" s="6" t="s">
        <v>146</v>
      </c>
      <c r="V14" s="174" t="s">
        <v>146</v>
      </c>
    </row>
    <row r="15" spans="1:34" ht="12.75">
      <c r="A15" s="469" t="s">
        <v>518</v>
      </c>
      <c r="I15" s="61" t="s">
        <v>148</v>
      </c>
      <c r="R15" s="195" t="s">
        <v>354</v>
      </c>
      <c r="U15" s="6" t="s">
        <v>147</v>
      </c>
      <c r="V15" s="174" t="s">
        <v>147</v>
      </c>
    </row>
    <row r="16" spans="1:34" ht="12.75">
      <c r="A16" s="8" t="s">
        <v>52</v>
      </c>
      <c r="I16" s="61" t="s">
        <v>149</v>
      </c>
      <c r="R16" s="195" t="s">
        <v>353</v>
      </c>
      <c r="U16" s="6" t="s">
        <v>148</v>
      </c>
      <c r="V16" s="174" t="s">
        <v>148</v>
      </c>
    </row>
    <row r="17" spans="1:22" ht="12.75">
      <c r="A17" s="8" t="s">
        <v>53</v>
      </c>
      <c r="I17" s="61" t="s">
        <v>150</v>
      </c>
      <c r="R17" s="195" t="s">
        <v>352</v>
      </c>
      <c r="U17" s="6" t="s">
        <v>149</v>
      </c>
      <c r="V17" s="174" t="s">
        <v>149</v>
      </c>
    </row>
    <row r="18" spans="1:22" ht="12.75">
      <c r="A18" s="8" t="s">
        <v>54</v>
      </c>
      <c r="I18" s="61" t="s">
        <v>151</v>
      </c>
      <c r="R18" s="195" t="s">
        <v>351</v>
      </c>
      <c r="U18" s="6" t="s">
        <v>150</v>
      </c>
      <c r="V18" s="174" t="s">
        <v>150</v>
      </c>
    </row>
    <row r="19" spans="1:22">
      <c r="A19" s="8" t="s">
        <v>55</v>
      </c>
      <c r="I19" s="61" t="s">
        <v>152</v>
      </c>
      <c r="U19" s="6" t="s">
        <v>151</v>
      </c>
      <c r="V19" s="174" t="s">
        <v>151</v>
      </c>
    </row>
    <row r="20" spans="1:22">
      <c r="A20" s="8" t="s">
        <v>56</v>
      </c>
      <c r="I20" s="61" t="s">
        <v>153</v>
      </c>
      <c r="U20" s="6" t="s">
        <v>152</v>
      </c>
      <c r="V20" s="174" t="s">
        <v>152</v>
      </c>
    </row>
    <row r="21" spans="1:22">
      <c r="A21" s="8" t="s">
        <v>57</v>
      </c>
      <c r="I21" s="61" t="s">
        <v>154</v>
      </c>
      <c r="U21" s="6" t="s">
        <v>153</v>
      </c>
      <c r="V21" s="174" t="s">
        <v>153</v>
      </c>
    </row>
    <row r="22" spans="1:22">
      <c r="A22" s="8" t="s">
        <v>58</v>
      </c>
      <c r="U22" s="6" t="s">
        <v>154</v>
      </c>
      <c r="V22" s="174" t="s">
        <v>154</v>
      </c>
    </row>
    <row r="23" spans="1:22">
      <c r="A23" s="8" t="s">
        <v>59</v>
      </c>
      <c r="U23" s="6" t="s">
        <v>298</v>
      </c>
      <c r="V23" s="174" t="s">
        <v>298</v>
      </c>
    </row>
    <row r="24" spans="1:22">
      <c r="A24" s="8" t="s">
        <v>60</v>
      </c>
      <c r="U24" s="6" t="s">
        <v>299</v>
      </c>
      <c r="V24" s="174" t="s">
        <v>299</v>
      </c>
    </row>
    <row r="25" spans="1:22">
      <c r="A25" s="8" t="s">
        <v>61</v>
      </c>
      <c r="U25" s="6" t="s">
        <v>300</v>
      </c>
      <c r="V25" s="174" t="s">
        <v>300</v>
      </c>
    </row>
    <row r="26" spans="1:22">
      <c r="A26" s="8" t="s">
        <v>62</v>
      </c>
      <c r="V26" s="174" t="s">
        <v>301</v>
      </c>
    </row>
    <row r="27" spans="1:22">
      <c r="A27" s="8" t="s">
        <v>63</v>
      </c>
      <c r="V27" s="174" t="s">
        <v>302</v>
      </c>
    </row>
    <row r="28" spans="1:22">
      <c r="A28" s="8" t="s">
        <v>64</v>
      </c>
      <c r="V28" s="174" t="s">
        <v>303</v>
      </c>
    </row>
    <row r="29" spans="1:22">
      <c r="A29" s="8" t="s">
        <v>65</v>
      </c>
      <c r="V29" s="174" t="s">
        <v>304</v>
      </c>
    </row>
    <row r="30" spans="1:22">
      <c r="A30" s="8" t="s">
        <v>66</v>
      </c>
      <c r="V30" s="174" t="s">
        <v>305</v>
      </c>
    </row>
    <row r="31" spans="1:22">
      <c r="A31" s="8" t="s">
        <v>67</v>
      </c>
      <c r="V31" s="174" t="s">
        <v>306</v>
      </c>
    </row>
    <row r="32" spans="1:22">
      <c r="A32" s="8" t="s">
        <v>68</v>
      </c>
      <c r="V32" s="174" t="s">
        <v>307</v>
      </c>
    </row>
    <row r="33" spans="1:22">
      <c r="A33" s="8" t="s">
        <v>69</v>
      </c>
      <c r="V33" s="174" t="s">
        <v>308</v>
      </c>
    </row>
    <row r="34" spans="1:22">
      <c r="A34" s="8" t="s">
        <v>70</v>
      </c>
      <c r="V34" s="174" t="s">
        <v>309</v>
      </c>
    </row>
    <row r="35" spans="1:22">
      <c r="A35" s="8" t="s">
        <v>71</v>
      </c>
      <c r="V35" s="174" t="s">
        <v>310</v>
      </c>
    </row>
    <row r="36" spans="1:22">
      <c r="A36" s="8" t="s">
        <v>35</v>
      </c>
      <c r="V36" s="174" t="s">
        <v>311</v>
      </c>
    </row>
    <row r="37" spans="1:22">
      <c r="A37" s="8" t="s">
        <v>36</v>
      </c>
      <c r="V37" s="174" t="s">
        <v>312</v>
      </c>
    </row>
    <row r="38" spans="1:22">
      <c r="A38" s="8" t="s">
        <v>37</v>
      </c>
      <c r="V38" s="174" t="s">
        <v>313</v>
      </c>
    </row>
    <row r="39" spans="1:22">
      <c r="A39" s="8" t="s">
        <v>38</v>
      </c>
      <c r="V39" s="174" t="s">
        <v>314</v>
      </c>
    </row>
    <row r="40" spans="1:22">
      <c r="A40" s="8" t="s">
        <v>39</v>
      </c>
      <c r="V40" s="174" t="s">
        <v>315</v>
      </c>
    </row>
    <row r="41" spans="1:22">
      <c r="A41" s="8" t="s">
        <v>40</v>
      </c>
      <c r="V41" s="174" t="s">
        <v>316</v>
      </c>
    </row>
    <row r="42" spans="1:22">
      <c r="A42" s="8" t="s">
        <v>72</v>
      </c>
      <c r="V42" s="174" t="s">
        <v>317</v>
      </c>
    </row>
    <row r="43" spans="1:22">
      <c r="A43" s="8" t="s">
        <v>73</v>
      </c>
      <c r="V43" s="174" t="s">
        <v>318</v>
      </c>
    </row>
    <row r="44" spans="1:22">
      <c r="A44" s="8" t="s">
        <v>74</v>
      </c>
      <c r="V44" s="174" t="s">
        <v>319</v>
      </c>
    </row>
    <row r="45" spans="1:22">
      <c r="A45" s="8" t="s">
        <v>75</v>
      </c>
      <c r="V45" s="174" t="s">
        <v>320</v>
      </c>
    </row>
    <row r="46" spans="1:22">
      <c r="A46" s="8" t="s">
        <v>76</v>
      </c>
      <c r="V46" s="174" t="s">
        <v>321</v>
      </c>
    </row>
    <row r="47" spans="1:22">
      <c r="A47" s="8" t="s">
        <v>97</v>
      </c>
      <c r="V47" s="174" t="s">
        <v>322</v>
      </c>
    </row>
    <row r="48" spans="1:22">
      <c r="A48" s="8" t="s">
        <v>98</v>
      </c>
      <c r="V48" s="174" t="s">
        <v>323</v>
      </c>
    </row>
    <row r="49" spans="1:22">
      <c r="A49" s="8" t="s">
        <v>99</v>
      </c>
      <c r="V49" s="174" t="s">
        <v>324</v>
      </c>
    </row>
    <row r="50" spans="1:22">
      <c r="A50" s="8" t="s">
        <v>77</v>
      </c>
      <c r="V50" s="174" t="s">
        <v>325</v>
      </c>
    </row>
    <row r="51" spans="1:22">
      <c r="A51" s="8" t="s">
        <v>78</v>
      </c>
      <c r="V51" s="174" t="s">
        <v>326</v>
      </c>
    </row>
    <row r="52" spans="1:22">
      <c r="A52" s="8" t="s">
        <v>79</v>
      </c>
      <c r="V52" s="174" t="s">
        <v>327</v>
      </c>
    </row>
    <row r="53" spans="1:22">
      <c r="A53" s="8" t="s">
        <v>80</v>
      </c>
      <c r="V53" s="174" t="s">
        <v>328</v>
      </c>
    </row>
    <row r="54" spans="1:22">
      <c r="A54" s="8" t="s">
        <v>81</v>
      </c>
      <c r="V54" s="174" t="s">
        <v>329</v>
      </c>
    </row>
    <row r="55" spans="1:22">
      <c r="A55" s="8" t="s">
        <v>82</v>
      </c>
      <c r="V55" s="174" t="s">
        <v>330</v>
      </c>
    </row>
    <row r="56" spans="1:22">
      <c r="A56" s="8" t="s">
        <v>83</v>
      </c>
      <c r="V56" s="174" t="s">
        <v>331</v>
      </c>
    </row>
    <row r="57" spans="1:22">
      <c r="A57" s="469" t="s">
        <v>519</v>
      </c>
      <c r="V57" s="174" t="s">
        <v>332</v>
      </c>
    </row>
    <row r="58" spans="1:22">
      <c r="A58" s="8" t="s">
        <v>84</v>
      </c>
      <c r="V58" s="174" t="s">
        <v>333</v>
      </c>
    </row>
    <row r="59" spans="1:22">
      <c r="A59" s="8" t="s">
        <v>85</v>
      </c>
      <c r="V59" s="174" t="s">
        <v>334</v>
      </c>
    </row>
    <row r="60" spans="1:22">
      <c r="A60" s="8" t="s">
        <v>86</v>
      </c>
      <c r="V60" s="174" t="s">
        <v>335</v>
      </c>
    </row>
    <row r="61" spans="1:22">
      <c r="A61" s="8" t="s">
        <v>87</v>
      </c>
      <c r="V61" s="174" t="s">
        <v>336</v>
      </c>
    </row>
    <row r="62" spans="1:22">
      <c r="A62" s="8" t="s">
        <v>29</v>
      </c>
    </row>
    <row r="63" spans="1:22">
      <c r="A63" s="8" t="s">
        <v>88</v>
      </c>
    </row>
    <row r="64" spans="1:22">
      <c r="A64" s="8" t="s">
        <v>89</v>
      </c>
    </row>
    <row r="65" spans="1:1">
      <c r="A65" s="8" t="s">
        <v>90</v>
      </c>
    </row>
    <row r="66" spans="1:1">
      <c r="A66" s="8" t="s">
        <v>91</v>
      </c>
    </row>
    <row r="67" spans="1:1">
      <c r="A67" s="8" t="s">
        <v>92</v>
      </c>
    </row>
    <row r="68" spans="1:1">
      <c r="A68" s="8" t="s">
        <v>93</v>
      </c>
    </row>
    <row r="69" spans="1:1">
      <c r="A69" s="8" t="s">
        <v>94</v>
      </c>
    </row>
    <row r="70" spans="1:1">
      <c r="A70" s="8" t="s">
        <v>95</v>
      </c>
    </row>
    <row r="71" spans="1:1">
      <c r="A71" s="8" t="s">
        <v>96</v>
      </c>
    </row>
    <row r="72" spans="1:1">
      <c r="A72" s="8" t="s">
        <v>100</v>
      </c>
    </row>
    <row r="73" spans="1:1">
      <c r="A73" s="8" t="s">
        <v>101</v>
      </c>
    </row>
    <row r="74" spans="1:1">
      <c r="A74" s="8" t="s">
        <v>102</v>
      </c>
    </row>
    <row r="75" spans="1:1">
      <c r="A75" s="8" t="s">
        <v>103</v>
      </c>
    </row>
    <row r="76" spans="1:1">
      <c r="A76" s="8" t="s">
        <v>104</v>
      </c>
    </row>
    <row r="77" spans="1:1">
      <c r="A77" s="8" t="s">
        <v>105</v>
      </c>
    </row>
    <row r="78" spans="1:1">
      <c r="A78" s="8" t="s">
        <v>106</v>
      </c>
    </row>
    <row r="79" spans="1:1">
      <c r="A79" s="8" t="s">
        <v>34</v>
      </c>
    </row>
    <row r="80" spans="1:1">
      <c r="A80" s="8" t="s">
        <v>107</v>
      </c>
    </row>
    <row r="81" spans="1:1">
      <c r="A81" s="196" t="s">
        <v>108</v>
      </c>
    </row>
    <row r="82" spans="1:1">
      <c r="A82" s="8" t="s">
        <v>109</v>
      </c>
    </row>
    <row r="83" spans="1:1">
      <c r="A83" s="8" t="s">
        <v>0</v>
      </c>
    </row>
    <row r="84" spans="1:1">
      <c r="A84" s="8" t="s">
        <v>1</v>
      </c>
    </row>
    <row r="85" spans="1:1">
      <c r="A85" s="8" t="s">
        <v>2</v>
      </c>
    </row>
    <row r="86" spans="1:1">
      <c r="A86" s="8" t="s">
        <v>3</v>
      </c>
    </row>
    <row r="87" spans="1:1">
      <c r="A87" s="8" t="s">
        <v>4</v>
      </c>
    </row>
  </sheetData>
  <sheetProtection formatColumns="0" formatRows="0"/>
  <mergeCells count="1">
    <mergeCell ref="AB1:AC1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86"/>
  <sheetViews>
    <sheetView showGridLines="0" workbookViewId="0"/>
  </sheetViews>
  <sheetFormatPr defaultRowHeight="11.25"/>
  <cols>
    <col min="1" max="16384" width="9.140625" style="352"/>
  </cols>
  <sheetData>
    <row r="1" spans="1:1">
      <c r="A1" s="351">
        <f>IF('Форма 4.1.1'!$F$12="",1,0)</f>
        <v>0</v>
      </c>
    </row>
    <row r="2" spans="1:1">
      <c r="A2" s="351">
        <f>IF('Форма 4.1.1'!$F$15="",1,0)</f>
        <v>0</v>
      </c>
    </row>
    <row r="3" spans="1:1">
      <c r="A3" s="351">
        <f>IF('Форма 4.1.1'!$F$16="",1,0)</f>
        <v>0</v>
      </c>
    </row>
    <row r="4" spans="1:1">
      <c r="A4" s="351">
        <f>IF('Форма 4.1.1'!$F$17="",1,0)</f>
        <v>0</v>
      </c>
    </row>
    <row r="5" spans="1:1">
      <c r="A5" s="351">
        <f>IF('Форма 4.1.1'!$F$26="",1,0)</f>
        <v>0</v>
      </c>
    </row>
    <row r="6" spans="1:1">
      <c r="A6" s="351">
        <f>IF('Форма 4.1.1'!$F$27="",1,0)</f>
        <v>0</v>
      </c>
    </row>
    <row r="7" spans="1:1">
      <c r="A7" s="351">
        <f>IF('Форма 4.1.1'!$F$28="",1,0)</f>
        <v>0</v>
      </c>
    </row>
    <row r="8" spans="1:1">
      <c r="A8" s="351">
        <f>IF('Форма 4.1.1'!$F$29="",1,0)</f>
        <v>0</v>
      </c>
    </row>
    <row r="9" spans="1:1">
      <c r="A9" s="351">
        <f>IF('Форма 4.1.1'!$F$30="",1,0)</f>
        <v>0</v>
      </c>
    </row>
    <row r="10" spans="1:1">
      <c r="A10" s="351">
        <f>IF('Форма 4.1.1'!$F$31="",1,0)</f>
        <v>0</v>
      </c>
    </row>
    <row r="11" spans="1:1">
      <c r="A11" s="351">
        <f>IF('Форма 4.1.1'!$F$33="",1,0)</f>
        <v>0</v>
      </c>
    </row>
    <row r="12" spans="1:1">
      <c r="A12" s="351">
        <f>IF('Форма 4.1.1'!$F$34="",1,0)</f>
        <v>0</v>
      </c>
    </row>
    <row r="13" spans="1:1">
      <c r="A13" s="351">
        <f>IF('Форма 4.1.1'!$F$35="",1,0)</f>
        <v>0</v>
      </c>
    </row>
    <row r="14" spans="1:1">
      <c r="A14" s="351">
        <f>IF('Форма 4.1.1'!$F$36="",1,0)</f>
        <v>0</v>
      </c>
    </row>
    <row r="15" spans="1:1">
      <c r="A15" s="351">
        <f>IF('Форма 4.1.1'!$F$37="",1,0)</f>
        <v>0</v>
      </c>
    </row>
    <row r="16" spans="1:1">
      <c r="A16" s="351">
        <f>IF('Форма 4.1.1'!$F$39="",1,0)</f>
        <v>0</v>
      </c>
    </row>
    <row r="17" spans="1:1">
      <c r="A17" s="351">
        <f>IF('Форма 4.1.1'!$F$41="",1,0)</f>
        <v>0</v>
      </c>
    </row>
    <row r="18" spans="1:1">
      <c r="A18" s="351">
        <f>IF('Форма 4.1.1'!$F$42="",1,0)</f>
        <v>0</v>
      </c>
    </row>
    <row r="19" spans="1:1">
      <c r="A19" s="351">
        <f>IF('Форма 4.1.1'!$F$44="",1,0)</f>
        <v>0</v>
      </c>
    </row>
    <row r="20" spans="1:1">
      <c r="A20" s="351">
        <f>IF('Форма 4.1.1'!$F$45="",1,0)</f>
        <v>0</v>
      </c>
    </row>
    <row r="21" spans="1:1">
      <c r="A21" s="351">
        <f>IF('Форма 4.1.1'!$F$46="",1,0)</f>
        <v>0</v>
      </c>
    </row>
    <row r="22" spans="1:1">
      <c r="A22" s="351">
        <f>IF('Форма 4.1.1'!$F$47="",1,0)</f>
        <v>0</v>
      </c>
    </row>
    <row r="23" spans="1:1">
      <c r="A23" s="351">
        <f>IF('Форма 4.1.2'!$G$11="",1,0)</f>
        <v>0</v>
      </c>
    </row>
    <row r="24" spans="1:1">
      <c r="A24" s="351">
        <f>IF('Форма 4.1.2'!$H$11="",1,0)</f>
        <v>0</v>
      </c>
    </row>
    <row r="25" spans="1:1">
      <c r="A25" s="351">
        <f>IF('Форма 4.1.2'!$I$11="",1,0)</f>
        <v>0</v>
      </c>
    </row>
    <row r="26" spans="1:1">
      <c r="A26" s="351">
        <f>IF('Форма 4.1.2'!$J$11="",1,0)</f>
        <v>0</v>
      </c>
    </row>
    <row r="27" spans="1:1">
      <c r="A27" s="351">
        <f>IF('Форма 4.1.2'!$L$11="",1,0)</f>
        <v>0</v>
      </c>
    </row>
    <row r="28" spans="1:1">
      <c r="A28" s="351">
        <f>IF('Форма 4.1.2'!$M$11="",1,0)</f>
        <v>0</v>
      </c>
    </row>
    <row r="29" spans="1:1">
      <c r="A29" s="351">
        <f>IF('Форма 4.1.2'!$N$11="",1,0)</f>
        <v>0</v>
      </c>
    </row>
    <row r="30" spans="1:1">
      <c r="A30" s="351">
        <f>IF('Форма 4.1.2'!$O$11="",1,0)</f>
        <v>0</v>
      </c>
    </row>
    <row r="31" spans="1:1">
      <c r="A31" s="351">
        <f>IF('Форма 4.1.2'!$P$11="",1,0)</f>
        <v>0</v>
      </c>
    </row>
    <row r="32" spans="1:1">
      <c r="A32" s="351">
        <f>IF('Форма 4.1.2'!$Q$11="",1,0)</f>
        <v>0</v>
      </c>
    </row>
    <row r="33" spans="1:1">
      <c r="A33" s="351">
        <f>IF('Форма 4.1.2'!$F$11="",1,0)</f>
        <v>0</v>
      </c>
    </row>
    <row r="34" spans="1:1">
      <c r="A34" s="351">
        <f>IF('Форма 1.0.2'!$E$12="",1,0)</f>
        <v>1</v>
      </c>
    </row>
    <row r="35" spans="1:1">
      <c r="A35" s="351">
        <f>IF('Форма 1.0.2'!$F$12="",1,0)</f>
        <v>1</v>
      </c>
    </row>
    <row r="36" spans="1:1">
      <c r="A36" s="351">
        <f>IF('Форма 1.0.2'!$G$12="",1,0)</f>
        <v>1</v>
      </c>
    </row>
    <row r="37" spans="1:1">
      <c r="A37" s="351">
        <f>IF('Форма 1.0.2'!$H$12="",1,0)</f>
        <v>1</v>
      </c>
    </row>
    <row r="38" spans="1:1">
      <c r="A38" s="351">
        <f>IF('Форма 1.0.2'!$I$12="",1,0)</f>
        <v>1</v>
      </c>
    </row>
    <row r="39" spans="1:1">
      <c r="A39" s="351">
        <f>IF('Форма 1.0.2'!$J$12="",1,0)</f>
        <v>1</v>
      </c>
    </row>
    <row r="40" spans="1:1">
      <c r="A40" s="351">
        <f>IF('Сведения об изменении'!$E$12="",1,0)</f>
        <v>1</v>
      </c>
    </row>
    <row r="41" spans="1:1">
      <c r="A41" s="351">
        <f>IF('Форма 4.1.2'!$E$11="",1,0)</f>
        <v>0</v>
      </c>
    </row>
    <row r="42" spans="1:1">
      <c r="A42" s="351">
        <f>IF('Форма 4.1.1'!$F$20="",1,0)</f>
        <v>0</v>
      </c>
    </row>
    <row r="43" spans="1:1">
      <c r="A43" s="351">
        <f>IF('Форма 4.1.1'!$F$21="",1,0)</f>
        <v>0</v>
      </c>
    </row>
    <row r="44" spans="1:1">
      <c r="A44" s="351">
        <f>IF('Форма 4.1.1'!$F$22="",1,0)</f>
        <v>0</v>
      </c>
    </row>
    <row r="45" spans="1:1">
      <c r="A45" s="351">
        <f>IF('Форма 4.1.1'!$F$19="",1,0)</f>
        <v>0</v>
      </c>
    </row>
    <row r="46" spans="1:1">
      <c r="A46" s="351">
        <f>IF('Форма 4.1.2'!$E$12="",1,0)</f>
        <v>0</v>
      </c>
    </row>
    <row r="47" spans="1:1">
      <c r="A47" s="351">
        <f>IF('Форма 4.1.2'!$G$12="",1,0)</f>
        <v>0</v>
      </c>
    </row>
    <row r="48" spans="1:1">
      <c r="A48" s="351">
        <f>IF('Форма 4.1.2'!$H$12="",1,0)</f>
        <v>0</v>
      </c>
    </row>
    <row r="49" spans="1:1">
      <c r="A49" s="351">
        <f>IF('Форма 4.1.2'!$I$12="",1,0)</f>
        <v>0</v>
      </c>
    </row>
    <row r="50" spans="1:1">
      <c r="A50" s="351">
        <f>IF('Форма 4.1.2'!$J$12="",1,0)</f>
        <v>0</v>
      </c>
    </row>
    <row r="51" spans="1:1">
      <c r="A51" s="351">
        <f>IF('Форма 4.1.2'!$L$12="",1,0)</f>
        <v>0</v>
      </c>
    </row>
    <row r="52" spans="1:1">
      <c r="A52" s="351">
        <f>IF('Форма 4.1.2'!$M$12="",1,0)</f>
        <v>0</v>
      </c>
    </row>
    <row r="53" spans="1:1">
      <c r="A53" s="351">
        <f>IF('Форма 4.1.2'!$N$12="",1,0)</f>
        <v>0</v>
      </c>
    </row>
    <row r="54" spans="1:1">
      <c r="A54" s="351">
        <f>IF('Форма 4.1.2'!$O$12="",1,0)</f>
        <v>0</v>
      </c>
    </row>
    <row r="55" spans="1:1">
      <c r="A55" s="351">
        <f>IF('Форма 4.1.2'!$P$12="",1,0)</f>
        <v>0</v>
      </c>
    </row>
    <row r="56" spans="1:1">
      <c r="A56" s="351">
        <f>IF('Форма 4.1.2'!$Q$12="",1,0)</f>
        <v>0</v>
      </c>
    </row>
    <row r="57" spans="1:1">
      <c r="A57" s="351">
        <f>IF('Форма 4.1.2'!$F$12="",1,0)</f>
        <v>0</v>
      </c>
    </row>
    <row r="58" spans="1:1">
      <c r="A58" s="351">
        <f>IF('Форма 4.1.2'!$E$13="",1,0)</f>
        <v>0</v>
      </c>
    </row>
    <row r="59" spans="1:1">
      <c r="A59" s="351">
        <f>IF('Форма 4.1.2'!$G$13="",1,0)</f>
        <v>0</v>
      </c>
    </row>
    <row r="60" spans="1:1">
      <c r="A60" s="351">
        <f>IF('Форма 4.1.2'!$H$13="",1,0)</f>
        <v>0</v>
      </c>
    </row>
    <row r="61" spans="1:1">
      <c r="A61" s="351">
        <f>IF('Форма 4.1.2'!$I$13="",1,0)</f>
        <v>0</v>
      </c>
    </row>
    <row r="62" spans="1:1">
      <c r="A62" s="351">
        <f>IF('Форма 4.1.2'!$J$13="",1,0)</f>
        <v>0</v>
      </c>
    </row>
    <row r="63" spans="1:1">
      <c r="A63" s="351">
        <f>IF('Форма 4.1.2'!$L$13="",1,0)</f>
        <v>0</v>
      </c>
    </row>
    <row r="64" spans="1:1">
      <c r="A64" s="351">
        <f>IF('Форма 4.1.2'!$M$13="",1,0)</f>
        <v>0</v>
      </c>
    </row>
    <row r="65" spans="1:1">
      <c r="A65" s="351">
        <f>IF('Форма 4.1.2'!$N$13="",1,0)</f>
        <v>0</v>
      </c>
    </row>
    <row r="66" spans="1:1">
      <c r="A66" s="351">
        <f>IF('Форма 4.1.2'!$O$13="",1,0)</f>
        <v>0</v>
      </c>
    </row>
    <row r="67" spans="1:1">
      <c r="A67" s="351">
        <f>IF('Форма 4.1.2'!$P$13="",1,0)</f>
        <v>0</v>
      </c>
    </row>
    <row r="68" spans="1:1">
      <c r="A68" s="351">
        <f>IF('Форма 4.1.2'!$Q$13="",1,0)</f>
        <v>0</v>
      </c>
    </row>
    <row r="69" spans="1:1">
      <c r="A69" s="351">
        <f>IF('Форма 4.1.2'!$F$13="",1,0)</f>
        <v>0</v>
      </c>
    </row>
    <row r="70" spans="1:1">
      <c r="A70" s="351">
        <f>IF('Форма 4.1.2'!$E$14="",1,0)</f>
        <v>0</v>
      </c>
    </row>
    <row r="71" spans="1:1">
      <c r="A71" s="351">
        <f>IF('Форма 4.1.2'!$G$14="",1,0)</f>
        <v>0</v>
      </c>
    </row>
    <row r="72" spans="1:1">
      <c r="A72" s="351">
        <f>IF('Форма 4.1.2'!$H$14="",1,0)</f>
        <v>0</v>
      </c>
    </row>
    <row r="73" spans="1:1">
      <c r="A73" s="351">
        <f>IF('Форма 4.1.2'!$I$14="",1,0)</f>
        <v>0</v>
      </c>
    </row>
    <row r="74" spans="1:1">
      <c r="A74" s="351">
        <f>IF('Форма 4.1.2'!$J$14="",1,0)</f>
        <v>0</v>
      </c>
    </row>
    <row r="75" spans="1:1">
      <c r="A75" s="351">
        <f>IF('Форма 4.1.2'!$L$14="",1,0)</f>
        <v>0</v>
      </c>
    </row>
    <row r="76" spans="1:1">
      <c r="A76" s="351">
        <f>IF('Форма 4.1.2'!$M$14="",1,0)</f>
        <v>0</v>
      </c>
    </row>
    <row r="77" spans="1:1">
      <c r="A77" s="351">
        <f>IF('Форма 4.1.2'!$N$14="",1,0)</f>
        <v>0</v>
      </c>
    </row>
    <row r="78" spans="1:1">
      <c r="A78" s="351">
        <f>IF('Форма 4.1.2'!$O$14="",1,0)</f>
        <v>0</v>
      </c>
    </row>
    <row r="79" spans="1:1">
      <c r="A79" s="351">
        <f>IF('Форма 4.1.2'!$P$14="",1,0)</f>
        <v>0</v>
      </c>
    </row>
    <row r="80" spans="1:1">
      <c r="A80" s="351">
        <f>IF('Форма 4.1.2'!$Q$14="",1,0)</f>
        <v>0</v>
      </c>
    </row>
    <row r="81" spans="1:1">
      <c r="A81" s="351">
        <f>IF('Форма 4.1.2'!$F$14="",1,0)</f>
        <v>0</v>
      </c>
    </row>
    <row r="82" spans="1:1">
      <c r="A82" s="351">
        <f>IF('Форма 4.1.3'!$J$11="",1,0)</f>
        <v>0</v>
      </c>
    </row>
    <row r="83" spans="1:1">
      <c r="A83" s="351">
        <f>IF('Форма 1.0.1'!$K$8="",1,0)</f>
        <v>0</v>
      </c>
    </row>
    <row r="84" spans="1:1">
      <c r="A84" s="351">
        <f>IF('Форма 1.0.1'!$K$17="",1,0)</f>
        <v>0</v>
      </c>
    </row>
    <row r="85" spans="1:1">
      <c r="A85" s="351">
        <f>IF('Форма 1.0.1'!$K$26="",1,0)</f>
        <v>0</v>
      </c>
    </row>
    <row r="86" spans="1:1">
      <c r="A86" s="351">
        <f>IF('Форма 1.0.1'!$K$35="",1,0)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SH_et_union_hor">
    <tabColor indexed="47"/>
  </sheetPr>
  <dimension ref="A2:AC115"/>
  <sheetViews>
    <sheetView showGridLines="0" zoomScaleNormal="100" workbookViewId="0"/>
  </sheetViews>
  <sheetFormatPr defaultRowHeight="11.25"/>
  <cols>
    <col min="1" max="1" width="10.28515625" bestFit="1" customWidth="1"/>
    <col min="2" max="3" width="10" bestFit="1" customWidth="1"/>
    <col min="5" max="5" width="20" customWidth="1"/>
    <col min="6" max="6" width="4.85546875" customWidth="1"/>
    <col min="7" max="8" width="20.7109375" customWidth="1"/>
    <col min="9" max="9" width="47.85546875" customWidth="1"/>
    <col min="10" max="10" width="24.28515625" customWidth="1"/>
    <col min="12" max="12" width="44.7109375" customWidth="1"/>
    <col min="13" max="13" width="32.42578125" customWidth="1"/>
    <col min="15" max="15" width="29.42578125" customWidth="1"/>
    <col min="16" max="16" width="39.5703125" customWidth="1"/>
    <col min="17" max="17" width="3.7109375" customWidth="1"/>
  </cols>
  <sheetData>
    <row r="2" spans="1:22" s="46" customFormat="1">
      <c r="A2" s="46" t="s">
        <v>155</v>
      </c>
    </row>
    <row r="4" spans="1:22" s="47" customFormat="1" ht="15.75">
      <c r="C4" s="603"/>
      <c r="D4" s="557">
        <v>1</v>
      </c>
      <c r="E4" s="558"/>
      <c r="F4" s="366"/>
      <c r="G4" s="367">
        <v>0</v>
      </c>
      <c r="H4" s="368"/>
      <c r="I4" s="369"/>
      <c r="J4" s="370"/>
      <c r="K4" s="371"/>
      <c r="L4" s="372"/>
      <c r="M4" s="252"/>
      <c r="N4" s="252"/>
      <c r="O4" s="252"/>
      <c r="P4" s="465"/>
      <c r="Q4" s="465"/>
      <c r="R4" s="466"/>
      <c r="S4" s="252"/>
      <c r="T4" s="252"/>
      <c r="U4" s="252"/>
      <c r="V4" s="252"/>
    </row>
    <row r="5" spans="1:22" s="47" customFormat="1" ht="15" customHeight="1">
      <c r="C5" s="603"/>
      <c r="D5" s="557"/>
      <c r="E5" s="558"/>
      <c r="F5" s="241"/>
      <c r="G5" s="242"/>
      <c r="H5" s="217" t="s">
        <v>156</v>
      </c>
      <c r="I5" s="243"/>
      <c r="J5" s="243"/>
      <c r="K5" s="243"/>
      <c r="L5" s="374"/>
      <c r="M5" s="467"/>
      <c r="N5" s="252"/>
      <c r="O5" s="252"/>
      <c r="P5" s="252"/>
      <c r="Q5" s="252"/>
      <c r="R5" s="251"/>
      <c r="S5" s="252"/>
      <c r="T5" s="252"/>
      <c r="U5" s="252"/>
      <c r="V5" s="252"/>
    </row>
    <row r="7" spans="1:22" s="46" customFormat="1">
      <c r="A7" s="46" t="s">
        <v>184</v>
      </c>
    </row>
    <row r="9" spans="1:22" s="47" customFormat="1" ht="14.25">
      <c r="C9" s="64"/>
      <c r="D9" s="361">
        <v>1</v>
      </c>
      <c r="E9" s="373"/>
      <c r="F9" s="240"/>
      <c r="G9" s="361">
        <v>0</v>
      </c>
      <c r="H9" s="376"/>
      <c r="I9" s="377"/>
      <c r="J9" s="362"/>
      <c r="K9" s="250"/>
      <c r="L9" s="1"/>
      <c r="M9" s="252"/>
      <c r="N9" s="252"/>
      <c r="O9" s="252"/>
      <c r="P9" s="465">
        <f>mergeValue(E9)</f>
        <v>0</v>
      </c>
      <c r="Q9" s="465">
        <f>H9</f>
        <v>0</v>
      </c>
      <c r="R9" s="466">
        <f>I9</f>
        <v>0</v>
      </c>
      <c r="S9" s="252" t="str">
        <f>Q9&amp;" ("&amp;R9&amp;")"</f>
        <v>0 (0)</v>
      </c>
      <c r="T9" s="252"/>
      <c r="U9" s="252"/>
      <c r="V9" s="252"/>
    </row>
    <row r="12" spans="1:22" s="46" customFormat="1">
      <c r="A12" s="46" t="s">
        <v>111</v>
      </c>
    </row>
    <row r="14" spans="1:22" s="15" customFormat="1" ht="15" customHeight="1">
      <c r="C14" s="66"/>
      <c r="D14" s="182"/>
      <c r="E14" s="197"/>
    </row>
    <row r="17" spans="1:15" s="46" customFormat="1">
      <c r="A17" s="46" t="s">
        <v>117</v>
      </c>
    </row>
    <row r="18" spans="1:15" s="63" customFormat="1"/>
    <row r="20" spans="1:15" s="418" customFormat="1" ht="22.5">
      <c r="A20" s="107" t="s">
        <v>6</v>
      </c>
      <c r="B20" s="415" t="s">
        <v>376</v>
      </c>
      <c r="C20" s="416"/>
      <c r="D20" s="281" t="s">
        <v>33</v>
      </c>
      <c r="E20" s="417"/>
      <c r="F20" s="282"/>
      <c r="G20" s="282"/>
      <c r="H20" s="282"/>
      <c r="I20" s="118"/>
      <c r="J20" s="283"/>
      <c r="K20" s="421"/>
      <c r="M20" s="419" t="str">
        <f>IF(ISERROR(INDEX(kind_of_nameforms,MATCH(E20,kind_of_forms,0),1)),"",INDEX(kind_of_nameforms,MATCH(E20,kind_of_forms,0),1))</f>
        <v/>
      </c>
      <c r="N20" s="420"/>
    </row>
    <row r="25" spans="1:15" s="46" customFormat="1">
      <c r="A25" s="46" t="s">
        <v>185</v>
      </c>
      <c r="B25" s="46" t="s">
        <v>186</v>
      </c>
      <c r="C25" s="46" t="s">
        <v>187</v>
      </c>
    </row>
    <row r="27" spans="1:15" s="47" customFormat="1" ht="15" customHeight="1">
      <c r="C27" s="64"/>
      <c r="D27" s="557">
        <v>1</v>
      </c>
      <c r="E27" s="604"/>
      <c r="F27" s="117"/>
      <c r="G27" s="557"/>
      <c r="H27" s="601"/>
      <c r="I27" s="599"/>
      <c r="J27" s="600"/>
      <c r="K27" s="591"/>
      <c r="L27" s="114"/>
      <c r="M27" s="74"/>
      <c r="N27" s="127"/>
    </row>
    <row r="28" spans="1:15" s="47" customFormat="1" ht="15" customHeight="1">
      <c r="C28" s="64"/>
      <c r="D28" s="557"/>
      <c r="E28" s="604"/>
      <c r="F28" s="110"/>
      <c r="G28" s="557"/>
      <c r="H28" s="601"/>
      <c r="I28" s="599"/>
      <c r="J28" s="600"/>
      <c r="K28" s="592"/>
      <c r="L28" s="124"/>
      <c r="M28" s="584"/>
      <c r="N28" s="585"/>
    </row>
    <row r="29" spans="1:15" s="47" customFormat="1" ht="15" customHeight="1">
      <c r="C29" s="64"/>
      <c r="D29" s="557"/>
      <c r="E29" s="604"/>
      <c r="F29" s="115"/>
      <c r="G29" s="111"/>
      <c r="H29" s="2" t="s">
        <v>156</v>
      </c>
      <c r="I29" s="112"/>
      <c r="J29" s="112"/>
      <c r="K29" s="112"/>
      <c r="L29" s="125"/>
      <c r="M29" s="125"/>
      <c r="N29" s="126"/>
      <c r="O29" s="128"/>
    </row>
    <row r="32" spans="1:15">
      <c r="A32" s="46" t="s">
        <v>226</v>
      </c>
    </row>
    <row r="33" spans="1:16" s="47" customFormat="1" ht="15" customHeight="1">
      <c r="C33" s="64"/>
      <c r="D33" s="557">
        <v>1</v>
      </c>
      <c r="E33" s="596"/>
      <c r="F33" s="117"/>
      <c r="G33" s="557">
        <v>1</v>
      </c>
      <c r="H33" s="595"/>
      <c r="I33" s="587"/>
      <c r="J33" s="594"/>
      <c r="K33" s="114" t="s">
        <v>33</v>
      </c>
      <c r="L33" s="116"/>
      <c r="M33" s="130"/>
    </row>
    <row r="34" spans="1:16" s="47" customFormat="1" ht="15" customHeight="1">
      <c r="C34" s="64"/>
      <c r="D34" s="557"/>
      <c r="E34" s="597"/>
      <c r="F34" s="110"/>
      <c r="G34" s="557"/>
      <c r="H34" s="595"/>
      <c r="I34" s="587"/>
      <c r="J34" s="594"/>
      <c r="K34" s="111"/>
      <c r="L34" s="578" t="s">
        <v>229</v>
      </c>
      <c r="M34" s="579"/>
    </row>
    <row r="35" spans="1:16" s="47" customFormat="1" ht="15" customHeight="1">
      <c r="C35" s="64"/>
      <c r="D35" s="557"/>
      <c r="E35" s="598"/>
      <c r="F35" s="115"/>
      <c r="G35" s="111"/>
      <c r="H35" s="2" t="s">
        <v>228</v>
      </c>
      <c r="I35" s="112"/>
      <c r="J35" s="112"/>
      <c r="K35" s="112"/>
      <c r="L35" s="112"/>
      <c r="M35" s="113"/>
    </row>
    <row r="37" spans="1:16" s="46" customFormat="1">
      <c r="A37" s="46" t="s">
        <v>226</v>
      </c>
      <c r="B37" s="46" t="s">
        <v>226</v>
      </c>
      <c r="C37" s="46" t="s">
        <v>226</v>
      </c>
    </row>
    <row r="39" spans="1:16" s="47" customFormat="1" ht="23.25" customHeight="1">
      <c r="C39" s="64"/>
      <c r="D39" s="557">
        <v>1</v>
      </c>
      <c r="E39" s="596"/>
      <c r="F39" s="117"/>
      <c r="G39" s="557">
        <v>1</v>
      </c>
      <c r="H39" s="582"/>
      <c r="I39" s="587"/>
      <c r="J39" s="593"/>
      <c r="K39" s="172" t="str">
        <f>L39&amp;".1"</f>
        <v>1.1</v>
      </c>
      <c r="L39" s="588" t="s">
        <v>33</v>
      </c>
      <c r="M39" s="170" t="s">
        <v>227</v>
      </c>
      <c r="N39" s="187"/>
      <c r="O39" s="169"/>
    </row>
    <row r="40" spans="1:16" s="47" customFormat="1" ht="23.25" customHeight="1">
      <c r="C40" s="64"/>
      <c r="D40" s="557"/>
      <c r="E40" s="597"/>
      <c r="F40" s="117"/>
      <c r="G40" s="557"/>
      <c r="H40" s="586"/>
      <c r="I40" s="587"/>
      <c r="J40" s="593"/>
      <c r="K40" s="172" t="str">
        <f>L39&amp;".2"</f>
        <v>1.2</v>
      </c>
      <c r="L40" s="589"/>
      <c r="M40" s="165" t="s">
        <v>284</v>
      </c>
      <c r="N40" s="188"/>
      <c r="O40" s="169"/>
      <c r="P40" s="65"/>
    </row>
    <row r="41" spans="1:16" s="47" customFormat="1" ht="23.25" customHeight="1">
      <c r="C41" s="64"/>
      <c r="D41" s="557"/>
      <c r="E41" s="597"/>
      <c r="F41" s="117"/>
      <c r="G41" s="557"/>
      <c r="H41" s="586"/>
      <c r="I41" s="587"/>
      <c r="J41" s="593"/>
      <c r="K41" s="172" t="str">
        <f>L39&amp;".3"</f>
        <v>1.3</v>
      </c>
      <c r="L41" s="589"/>
      <c r="M41" s="165" t="s">
        <v>283</v>
      </c>
      <c r="N41" s="188"/>
      <c r="O41" s="169"/>
      <c r="P41" s="65"/>
    </row>
    <row r="42" spans="1:16" s="47" customFormat="1" ht="23.25" customHeight="1">
      <c r="C42" s="64"/>
      <c r="D42" s="557"/>
      <c r="E42" s="597"/>
      <c r="F42" s="117"/>
      <c r="G42" s="557"/>
      <c r="H42" s="586"/>
      <c r="I42" s="587"/>
      <c r="J42" s="593"/>
      <c r="K42" s="172" t="str">
        <f>L39&amp;".4"</f>
        <v>1.4</v>
      </c>
      <c r="L42" s="589"/>
      <c r="M42" s="165" t="s">
        <v>277</v>
      </c>
      <c r="N42" s="189"/>
      <c r="O42" s="169"/>
      <c r="P42" s="65"/>
    </row>
    <row r="43" spans="1:16" s="47" customFormat="1" ht="23.25" customHeight="1">
      <c r="C43" s="64"/>
      <c r="D43" s="557"/>
      <c r="E43" s="597"/>
      <c r="F43" s="117"/>
      <c r="G43" s="557"/>
      <c r="H43" s="586"/>
      <c r="I43" s="587"/>
      <c r="J43" s="593"/>
      <c r="K43" s="172" t="str">
        <f>L39&amp;".5"</f>
        <v>1.5</v>
      </c>
      <c r="L43" s="589"/>
      <c r="M43" s="167" t="s">
        <v>278</v>
      </c>
      <c r="N43" s="188"/>
      <c r="O43" s="169"/>
      <c r="P43" s="65"/>
    </row>
    <row r="44" spans="1:16" s="47" customFormat="1" ht="23.25" customHeight="1">
      <c r="C44" s="64"/>
      <c r="D44" s="557"/>
      <c r="E44" s="597"/>
      <c r="F44" s="117"/>
      <c r="G44" s="557"/>
      <c r="H44" s="586"/>
      <c r="I44" s="587"/>
      <c r="J44" s="593"/>
      <c r="K44" s="172" t="str">
        <f>L39&amp;".6"</f>
        <v>1.6</v>
      </c>
      <c r="L44" s="589"/>
      <c r="M44" s="168" t="s">
        <v>279</v>
      </c>
      <c r="N44" s="190"/>
      <c r="O44" s="169"/>
      <c r="P44" s="65"/>
    </row>
    <row r="45" spans="1:16" s="47" customFormat="1" ht="23.25" customHeight="1">
      <c r="C45" s="64"/>
      <c r="D45" s="557"/>
      <c r="E45" s="597"/>
      <c r="F45" s="117"/>
      <c r="G45" s="557"/>
      <c r="H45" s="586"/>
      <c r="I45" s="587"/>
      <c r="J45" s="593"/>
      <c r="K45" s="172" t="str">
        <f>L39&amp;".7"</f>
        <v>1.7</v>
      </c>
      <c r="L45" s="589"/>
      <c r="M45" s="167" t="s">
        <v>252</v>
      </c>
      <c r="N45" s="188"/>
      <c r="O45" s="169"/>
      <c r="P45" s="65"/>
    </row>
    <row r="46" spans="1:16" s="47" customFormat="1" ht="23.25" customHeight="1">
      <c r="C46" s="64"/>
      <c r="D46" s="557"/>
      <c r="E46" s="597"/>
      <c r="F46" s="117"/>
      <c r="G46" s="557"/>
      <c r="H46" s="586"/>
      <c r="I46" s="587"/>
      <c r="J46" s="593"/>
      <c r="K46" s="172" t="str">
        <f>L39&amp;".8"</f>
        <v>1.8</v>
      </c>
      <c r="L46" s="589"/>
      <c r="M46" s="165" t="s">
        <v>280</v>
      </c>
      <c r="N46" s="189"/>
      <c r="O46" s="169"/>
      <c r="P46" s="65"/>
    </row>
    <row r="47" spans="1:16" s="47" customFormat="1" ht="23.25" customHeight="1">
      <c r="C47" s="64"/>
      <c r="D47" s="557"/>
      <c r="E47" s="597"/>
      <c r="F47" s="117"/>
      <c r="G47" s="557"/>
      <c r="H47" s="586"/>
      <c r="I47" s="587"/>
      <c r="J47" s="593"/>
      <c r="K47" s="172" t="str">
        <f>L39&amp;".9"</f>
        <v>1.9</v>
      </c>
      <c r="L47" s="589"/>
      <c r="M47" s="167" t="s">
        <v>281</v>
      </c>
      <c r="N47" s="188"/>
      <c r="O47" s="169"/>
      <c r="P47" s="65"/>
    </row>
    <row r="48" spans="1:16" s="47" customFormat="1" ht="23.25" customHeight="1">
      <c r="C48" s="64"/>
      <c r="D48" s="557"/>
      <c r="E48" s="597"/>
      <c r="F48" s="117"/>
      <c r="G48" s="557"/>
      <c r="H48" s="586"/>
      <c r="I48" s="587"/>
      <c r="J48" s="593"/>
      <c r="K48" s="172" t="str">
        <f>L39&amp;".10"</f>
        <v>1.10</v>
      </c>
      <c r="L48" s="589"/>
      <c r="M48" s="165" t="s">
        <v>253</v>
      </c>
      <c r="N48" s="189"/>
      <c r="O48" s="169"/>
      <c r="P48" s="65"/>
    </row>
    <row r="49" spans="1:25" s="47" customFormat="1" ht="23.25" customHeight="1">
      <c r="C49" s="64"/>
      <c r="D49" s="557"/>
      <c r="E49" s="597"/>
      <c r="F49" s="117"/>
      <c r="G49" s="557"/>
      <c r="H49" s="586"/>
      <c r="I49" s="587"/>
      <c r="J49" s="593"/>
      <c r="K49" s="172" t="str">
        <f>L39&amp;".11"</f>
        <v>1.11</v>
      </c>
      <c r="L49" s="589"/>
      <c r="M49" s="167" t="s">
        <v>281</v>
      </c>
      <c r="N49" s="188"/>
      <c r="O49" s="169"/>
      <c r="P49" s="65"/>
    </row>
    <row r="50" spans="1:25" s="47" customFormat="1" ht="23.25" customHeight="1">
      <c r="C50" s="64"/>
      <c r="D50" s="557"/>
      <c r="E50" s="597"/>
      <c r="F50" s="117"/>
      <c r="G50" s="557"/>
      <c r="H50" s="586"/>
      <c r="I50" s="587"/>
      <c r="J50" s="593"/>
      <c r="K50" s="172" t="str">
        <f>L39&amp;".12"</f>
        <v>1.12</v>
      </c>
      <c r="L50" s="590"/>
      <c r="M50" s="165" t="s">
        <v>282</v>
      </c>
      <c r="N50" s="189"/>
      <c r="O50" s="169"/>
      <c r="P50" s="65"/>
    </row>
    <row r="51" spans="1:25" s="47" customFormat="1" ht="15" customHeight="1">
      <c r="C51" s="64"/>
      <c r="D51" s="557"/>
      <c r="E51" s="597"/>
      <c r="F51" s="110"/>
      <c r="G51" s="557"/>
      <c r="H51" s="583"/>
      <c r="I51" s="587"/>
      <c r="J51" s="594"/>
      <c r="K51" s="166"/>
      <c r="L51" s="171"/>
      <c r="M51" s="578" t="s">
        <v>285</v>
      </c>
      <c r="N51" s="578"/>
      <c r="O51" s="579"/>
    </row>
    <row r="52" spans="1:25" s="47" customFormat="1" ht="15" customHeight="1">
      <c r="C52" s="64"/>
      <c r="D52" s="557"/>
      <c r="E52" s="598"/>
      <c r="F52" s="115"/>
      <c r="G52" s="111"/>
      <c r="H52" s="2" t="s">
        <v>228</v>
      </c>
      <c r="I52" s="112"/>
      <c r="J52" s="112"/>
      <c r="K52" s="112"/>
      <c r="L52" s="112"/>
      <c r="M52" s="112"/>
      <c r="N52" s="112"/>
      <c r="O52" s="113"/>
    </row>
    <row r="54" spans="1:25" s="46" customFormat="1">
      <c r="A54" s="46" t="s">
        <v>348</v>
      </c>
    </row>
    <row r="56" spans="1:25" s="15" customFormat="1" ht="15" customHeight="1">
      <c r="C56" s="66"/>
      <c r="D56" s="182"/>
      <c r="E56" s="183"/>
    </row>
    <row r="58" spans="1:25" s="46" customFormat="1">
      <c r="A58" s="46" t="s">
        <v>226</v>
      </c>
      <c r="B58" s="46" t="s">
        <v>226</v>
      </c>
      <c r="C58" s="46" t="s">
        <v>226</v>
      </c>
    </row>
    <row r="60" spans="1:25" s="47" customFormat="1" ht="14.25">
      <c r="C60" s="64"/>
      <c r="D60" s="557">
        <v>1</v>
      </c>
      <c r="E60" s="582"/>
      <c r="F60" s="580"/>
      <c r="G60" s="602">
        <v>1</v>
      </c>
      <c r="H60" s="582"/>
      <c r="I60" s="587"/>
      <c r="J60" s="593"/>
      <c r="K60" s="172"/>
      <c r="L60" s="114" t="s">
        <v>33</v>
      </c>
      <c r="M60" s="192"/>
      <c r="N60" s="184"/>
      <c r="O60" s="184"/>
      <c r="P60" s="185"/>
      <c r="Q60" s="186"/>
      <c r="R60" s="175"/>
      <c r="S60" s="186"/>
      <c r="T60" s="185"/>
      <c r="U60" s="186"/>
      <c r="V60" s="185"/>
      <c r="W60" s="186"/>
      <c r="X60" s="185"/>
      <c r="Y60" s="169"/>
    </row>
    <row r="61" spans="1:25" s="47" customFormat="1" ht="15" customHeight="1">
      <c r="C61" s="64"/>
      <c r="D61" s="557"/>
      <c r="E61" s="586"/>
      <c r="F61" s="581"/>
      <c r="G61" s="602"/>
      <c r="H61" s="583"/>
      <c r="I61" s="587"/>
      <c r="J61" s="594"/>
      <c r="K61" s="166"/>
      <c r="L61" s="171"/>
      <c r="M61" s="578" t="s">
        <v>285</v>
      </c>
      <c r="N61" s="578"/>
      <c r="O61" s="578"/>
      <c r="P61" s="578"/>
      <c r="Q61" s="578"/>
      <c r="R61" s="578"/>
      <c r="S61" s="578"/>
      <c r="T61" s="578"/>
      <c r="U61" s="578"/>
      <c r="V61" s="578"/>
      <c r="W61" s="578"/>
      <c r="X61" s="578"/>
      <c r="Y61" s="579"/>
    </row>
    <row r="62" spans="1:25" s="47" customFormat="1" ht="15" customHeight="1">
      <c r="C62" s="64"/>
      <c r="D62" s="557"/>
      <c r="E62" s="583"/>
      <c r="F62" s="194"/>
      <c r="G62" s="193"/>
      <c r="H62" s="2" t="s">
        <v>228</v>
      </c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3"/>
    </row>
    <row r="65" spans="1:29" s="47" customFormat="1" ht="22.5">
      <c r="C65" s="64"/>
      <c r="D65" s="114"/>
      <c r="E65" s="349"/>
      <c r="F65" s="474"/>
      <c r="G65" s="496"/>
      <c r="H65" s="496"/>
      <c r="I65" s="189"/>
      <c r="J65" s="406"/>
      <c r="K65" s="479"/>
      <c r="L65" s="406"/>
      <c r="M65" s="189"/>
      <c r="N65" s="406"/>
      <c r="O65" s="189"/>
      <c r="P65" s="406"/>
      <c r="Q65" s="189"/>
      <c r="R65" s="480" t="str">
        <f>IF(E65="","n",IF(ISERROR(MATCH(E65,List05_CS_Copy,0)),"n","y"))</f>
        <v>n</v>
      </c>
      <c r="S65" s="247"/>
      <c r="T65" s="252"/>
      <c r="U65" s="252"/>
      <c r="V65" s="252"/>
      <c r="W65" s="252"/>
      <c r="X65" s="252"/>
      <c r="Y65" s="252"/>
      <c r="Z65" s="464" t="str">
        <f>IF(E65="","n",IF(ISERROR(MATCH(E65,List05_CS_Copy,0)),"n","y"))</f>
        <v>n</v>
      </c>
      <c r="AA65" s="464" t="str">
        <f>IF(F65="","n",IF(ISERROR(MATCH(F65,List05_VD_Copy,0)),"n","y"))</f>
        <v>n</v>
      </c>
      <c r="AB65" s="252"/>
      <c r="AC65" s="252"/>
    </row>
    <row r="68" spans="1:29" s="46" customFormat="1">
      <c r="A68" s="46" t="s">
        <v>367</v>
      </c>
    </row>
    <row r="70" spans="1:29" s="135" customFormat="1" ht="22.5">
      <c r="A70" s="226"/>
      <c r="B70" s="137"/>
      <c r="C70" s="346"/>
      <c r="D70" s="177"/>
      <c r="E70" s="441"/>
      <c r="F70" s="483"/>
      <c r="G70" s="485"/>
      <c r="H70" s="222"/>
    </row>
    <row r="72" spans="1:29" s="46" customFormat="1">
      <c r="A72" s="46" t="s">
        <v>185</v>
      </c>
    </row>
    <row r="74" spans="1:29" s="135" customFormat="1" ht="22.5">
      <c r="A74" s="137"/>
      <c r="B74" s="137"/>
      <c r="C74" s="137"/>
      <c r="D74" s="177"/>
      <c r="E74" s="176"/>
      <c r="F74" s="484"/>
      <c r="G74" s="485"/>
      <c r="H74" s="222"/>
    </row>
    <row r="77" spans="1:29" s="46" customFormat="1">
      <c r="A77" s="46" t="s">
        <v>474</v>
      </c>
    </row>
    <row r="79" spans="1:29" s="15" customFormat="1" ht="15" customHeight="1">
      <c r="C79" s="181"/>
      <c r="D79" s="182">
        <v>1</v>
      </c>
      <c r="E79" s="183"/>
    </row>
    <row r="83" spans="1:23" s="46" customFormat="1" ht="17.100000000000001" customHeight="1">
      <c r="A83" s="46" t="s">
        <v>476</v>
      </c>
    </row>
    <row r="84" spans="1:23" ht="17.100000000000001" customHeight="1"/>
    <row r="85" spans="1:23" s="395" customFormat="1" ht="90">
      <c r="A85" s="560">
        <v>1</v>
      </c>
      <c r="B85" s="394"/>
      <c r="C85" s="394"/>
      <c r="D85" s="394"/>
      <c r="E85" s="560"/>
      <c r="F85" s="394"/>
      <c r="G85" s="394"/>
      <c r="I85" s="261" t="str">
        <f>"2."&amp;mergeValue(A85)</f>
        <v>2.1</v>
      </c>
      <c r="J85" s="262" t="s">
        <v>448</v>
      </c>
      <c r="K85" s="417"/>
      <c r="L85" s="405" t="s">
        <v>534</v>
      </c>
      <c r="M85" s="396"/>
      <c r="N85" s="254" t="str">
        <f>IF(K85="","",K85)</f>
        <v/>
      </c>
      <c r="O85" s="254"/>
      <c r="P85" s="254"/>
      <c r="Q85" s="254"/>
      <c r="R85" s="468"/>
      <c r="S85" s="254" t="s">
        <v>497</v>
      </c>
      <c r="T85" s="394"/>
      <c r="U85" s="394"/>
      <c r="V85" s="394"/>
      <c r="W85" s="394"/>
    </row>
    <row r="86" spans="1:23" s="395" customFormat="1" ht="45">
      <c r="A86" s="560"/>
      <c r="B86" s="394"/>
      <c r="C86" s="394"/>
      <c r="D86" s="394"/>
      <c r="E86" s="560"/>
      <c r="F86" s="394"/>
      <c r="G86" s="394"/>
      <c r="I86" s="261" t="str">
        <f>"3."&amp;mergeValue(A86)</f>
        <v>3.1</v>
      </c>
      <c r="J86" s="262" t="s">
        <v>449</v>
      </c>
      <c r="K86" s="493" t="str">
        <f>IF(ISERROR(INDEX(List02_VDCol,MATCH(K85,List02_CSCol,0))),"наименование отсутствует",INDEX(List02_VDCol,MATCH(K85,List02_CSCol,0)))</f>
        <v>наименование отсутствует</v>
      </c>
      <c r="L86" s="405" t="s">
        <v>481</v>
      </c>
      <c r="M86" s="396"/>
      <c r="N86" s="254"/>
      <c r="O86" s="254" t="str">
        <f>IF(K86="","",K86)</f>
        <v>наименование отсутствует</v>
      </c>
      <c r="P86" s="254"/>
      <c r="Q86" s="254"/>
      <c r="R86" s="468"/>
      <c r="S86" s="254" t="s">
        <v>498</v>
      </c>
      <c r="T86" s="394"/>
      <c r="U86" s="394"/>
      <c r="V86" s="394"/>
      <c r="W86" s="394"/>
    </row>
    <row r="87" spans="1:23" s="395" customFormat="1" ht="33.75">
      <c r="A87" s="560"/>
      <c r="B87" s="560">
        <v>1</v>
      </c>
      <c r="C87" s="394"/>
      <c r="D87" s="394"/>
      <c r="E87" s="560"/>
      <c r="F87" s="560"/>
      <c r="G87" s="394"/>
      <c r="I87" s="261" t="str">
        <f>"4."&amp;mergeValue(A87)</f>
        <v>4.1</v>
      </c>
      <c r="J87" s="262" t="s">
        <v>450</v>
      </c>
      <c r="K87" s="122" t="s">
        <v>389</v>
      </c>
      <c r="L87" s="263"/>
      <c r="M87" s="396"/>
      <c r="N87" s="254"/>
      <c r="O87" s="254"/>
      <c r="P87" s="254"/>
      <c r="Q87" s="254"/>
      <c r="R87" s="468"/>
      <c r="S87" s="254"/>
      <c r="T87" s="394"/>
      <c r="U87" s="394"/>
      <c r="V87" s="394"/>
      <c r="W87" s="394"/>
    </row>
    <row r="88" spans="1:23" s="395" customFormat="1" ht="33.75">
      <c r="A88" s="560"/>
      <c r="B88" s="560"/>
      <c r="C88" s="404"/>
      <c r="D88" s="404"/>
      <c r="E88" s="560"/>
      <c r="F88" s="560"/>
      <c r="G88" s="404"/>
      <c r="I88" s="261" t="str">
        <f>"4."&amp;mergeValue(A88) &amp;"."&amp;mergeValue(B87)</f>
        <v>4.1.1</v>
      </c>
      <c r="J88" s="475" t="s">
        <v>524</v>
      </c>
      <c r="K88" s="246" t="str">
        <f>IF(region_name="","",region_name)</f>
        <v>г.Санкт-Петербург</v>
      </c>
      <c r="L88" s="263" t="s">
        <v>387</v>
      </c>
      <c r="M88" s="396"/>
      <c r="N88" s="254"/>
      <c r="O88" s="254"/>
      <c r="P88" s="254"/>
      <c r="Q88" s="254"/>
      <c r="R88" s="468"/>
      <c r="S88" s="254"/>
      <c r="T88" s="394"/>
      <c r="U88" s="394"/>
      <c r="V88" s="394"/>
      <c r="W88" s="394"/>
    </row>
    <row r="89" spans="1:23" s="395" customFormat="1" ht="45">
      <c r="A89" s="560"/>
      <c r="B89" s="560"/>
      <c r="C89" s="560">
        <v>1</v>
      </c>
      <c r="D89" s="404"/>
      <c r="E89" s="560"/>
      <c r="F89" s="560"/>
      <c r="G89" s="560"/>
      <c r="I89" s="261" t="str">
        <f>"4."&amp;mergeValue(A89) &amp;"."&amp;mergeValue(B89)&amp;"."&amp;mergeValue(C89)</f>
        <v>4.1.1.1</v>
      </c>
      <c r="J89" s="265" t="s">
        <v>451</v>
      </c>
      <c r="K89" s="439"/>
      <c r="L89" s="405" t="s">
        <v>452</v>
      </c>
      <c r="M89" s="396"/>
      <c r="N89" s="254"/>
      <c r="O89" s="254"/>
      <c r="P89" s="254" t="str">
        <f>IF(K89="","",K89)</f>
        <v/>
      </c>
      <c r="Q89" s="254"/>
      <c r="R89" s="468"/>
      <c r="S89" s="254" t="s">
        <v>499</v>
      </c>
      <c r="T89" s="394"/>
      <c r="U89" s="394"/>
      <c r="V89" s="394"/>
      <c r="W89" s="394"/>
    </row>
    <row r="90" spans="1:23" s="395" customFormat="1" ht="22.5">
      <c r="A90" s="560"/>
      <c r="B90" s="560"/>
      <c r="C90" s="560"/>
      <c r="D90" s="404">
        <v>1</v>
      </c>
      <c r="E90" s="560"/>
      <c r="F90" s="560"/>
      <c r="G90" s="560"/>
      <c r="I90" s="261" t="str">
        <f>"4."&amp;mergeValue(A90) &amp;"."&amp;mergeValue(B90)&amp;"."&amp;mergeValue(C90)&amp;"."&amp;mergeValue(D90)</f>
        <v>4.1.1.1.1</v>
      </c>
      <c r="J90" s="266" t="s">
        <v>453</v>
      </c>
      <c r="K90" s="439"/>
      <c r="L90" s="561" t="s">
        <v>535</v>
      </c>
      <c r="M90" s="396"/>
      <c r="N90" s="254"/>
      <c r="O90" s="254"/>
      <c r="P90" s="254"/>
      <c r="Q90" s="254" t="str">
        <f>IF(K90="","",K90)</f>
        <v/>
      </c>
      <c r="R90" s="468"/>
      <c r="S90" s="254" t="s">
        <v>500</v>
      </c>
      <c r="T90" s="394"/>
      <c r="U90" s="394"/>
      <c r="V90" s="394"/>
      <c r="W90" s="394"/>
    </row>
    <row r="91" spans="1:23" s="395" customFormat="1" ht="18.75">
      <c r="A91" s="560"/>
      <c r="B91" s="560"/>
      <c r="C91" s="560"/>
      <c r="D91" s="404"/>
      <c r="E91" s="560"/>
      <c r="F91" s="560"/>
      <c r="G91" s="560"/>
      <c r="I91" s="397"/>
      <c r="J91" s="443" t="s">
        <v>156</v>
      </c>
      <c r="K91" s="398"/>
      <c r="L91" s="562"/>
      <c r="M91" s="396"/>
      <c r="N91" s="254"/>
      <c r="O91" s="254"/>
      <c r="P91" s="254"/>
      <c r="Q91" s="254"/>
      <c r="R91" s="468"/>
      <c r="S91" s="254"/>
      <c r="T91" s="394"/>
      <c r="U91" s="394"/>
      <c r="V91" s="394"/>
      <c r="W91" s="394"/>
    </row>
    <row r="92" spans="1:23" s="395" customFormat="1" ht="18.75">
      <c r="A92" s="560"/>
      <c r="B92" s="560"/>
      <c r="C92" s="404"/>
      <c r="D92" s="404"/>
      <c r="E92" s="560"/>
      <c r="F92" s="560"/>
      <c r="G92" s="404"/>
      <c r="I92" s="267"/>
      <c r="J92" s="444" t="s">
        <v>159</v>
      </c>
      <c r="K92" s="268"/>
      <c r="L92" s="269"/>
      <c r="M92" s="396"/>
      <c r="N92" s="254"/>
      <c r="O92" s="254"/>
      <c r="P92" s="254"/>
      <c r="Q92" s="254"/>
      <c r="R92" s="468"/>
      <c r="S92" s="254"/>
      <c r="T92" s="394"/>
      <c r="U92" s="394"/>
      <c r="V92" s="394"/>
      <c r="W92" s="394"/>
    </row>
    <row r="93" spans="1:23" s="395" customFormat="1" ht="18.75">
      <c r="A93" s="560"/>
      <c r="B93" s="394"/>
      <c r="C93" s="394"/>
      <c r="D93" s="394"/>
      <c r="E93" s="560"/>
      <c r="F93" s="394"/>
      <c r="G93" s="394"/>
      <c r="I93" s="267"/>
      <c r="J93" s="399" t="s">
        <v>454</v>
      </c>
      <c r="K93" s="268"/>
      <c r="L93" s="269"/>
      <c r="M93" s="396"/>
      <c r="N93" s="254"/>
      <c r="O93" s="254"/>
      <c r="P93" s="254"/>
      <c r="Q93" s="254"/>
      <c r="R93" s="468"/>
      <c r="S93" s="254"/>
      <c r="T93" s="394"/>
      <c r="U93" s="394"/>
      <c r="V93" s="394"/>
      <c r="W93" s="394"/>
    </row>
    <row r="94" spans="1:23" s="395" customFormat="1" ht="18.75">
      <c r="A94" s="394"/>
      <c r="B94" s="394"/>
      <c r="C94" s="394"/>
      <c r="D94" s="394"/>
      <c r="E94" s="394"/>
      <c r="F94" s="394"/>
      <c r="G94" s="394"/>
      <c r="I94" s="267"/>
      <c r="J94" s="225" t="s">
        <v>467</v>
      </c>
      <c r="K94" s="268"/>
      <c r="L94" s="269"/>
      <c r="M94" s="396"/>
      <c r="N94" s="254"/>
      <c r="O94" s="254"/>
      <c r="P94" s="254"/>
      <c r="Q94" s="254"/>
      <c r="R94" s="468"/>
      <c r="S94" s="254"/>
      <c r="T94" s="394"/>
      <c r="U94" s="394"/>
      <c r="V94" s="394"/>
      <c r="W94" s="394"/>
    </row>
    <row r="98" spans="1:8" s="46" customFormat="1" ht="17.100000000000001" customHeight="1">
      <c r="A98" s="46" t="s">
        <v>494</v>
      </c>
    </row>
    <row r="100" spans="1:8">
      <c r="C100" s="417"/>
    </row>
    <row r="101" spans="1:8" ht="45">
      <c r="C101" s="246" t="str">
        <f>IF(ISERROR(INDEX(List02_VDCol,MATCH(C100,List02_CSCol,0))),"наименование отсутствует",INDEX(List02_VDCol,MATCH(C100,List02_CSCol,0)))</f>
        <v>наименование отсутствует</v>
      </c>
    </row>
    <row r="103" spans="1:8" s="46" customFormat="1" ht="17.100000000000001" customHeight="1">
      <c r="A103" s="46" t="s">
        <v>495</v>
      </c>
    </row>
    <row r="105" spans="1:8" ht="56.25">
      <c r="C105" s="246" t="str">
        <f>IF(first_sys="","наименование отсутствует",first_sys)</f>
        <v>Система теплоснабжения от котельной 27К</v>
      </c>
    </row>
    <row r="106" spans="1:8">
      <c r="C106" s="417"/>
    </row>
    <row r="109" spans="1:8" s="46" customFormat="1" ht="17.100000000000001" customHeight="1">
      <c r="A109" s="46" t="s">
        <v>186</v>
      </c>
    </row>
    <row r="110" spans="1:8" s="440" customFormat="1"/>
    <row r="111" spans="1:8" s="135" customFormat="1" ht="67.5">
      <c r="A111" s="605">
        <v>1</v>
      </c>
      <c r="B111" s="137"/>
      <c r="C111" s="537"/>
      <c r="D111" s="486" t="str">
        <f>"2.7."&amp;A111</f>
        <v>2.7.1</v>
      </c>
      <c r="E111" s="176" t="s">
        <v>544</v>
      </c>
      <c r="F111" s="220" t="s">
        <v>389</v>
      </c>
      <c r="G111" s="219" t="s">
        <v>576</v>
      </c>
      <c r="H111" s="222"/>
    </row>
    <row r="112" spans="1:8" s="135" customFormat="1" ht="67.5">
      <c r="A112" s="605"/>
      <c r="B112" s="137"/>
      <c r="C112" s="537"/>
      <c r="D112" s="486" t="str">
        <f>"2.7."&amp;A111&amp;".1"</f>
        <v>2.7.1.1</v>
      </c>
      <c r="E112" s="165" t="s">
        <v>545</v>
      </c>
      <c r="F112" s="348" t="s">
        <v>376</v>
      </c>
      <c r="G112" s="216"/>
      <c r="H112" s="222"/>
    </row>
    <row r="113" spans="1:8" s="135" customFormat="1" ht="67.5">
      <c r="A113" s="605"/>
      <c r="B113" s="137"/>
      <c r="C113" s="537"/>
      <c r="D113" s="486" t="str">
        <f>"2.7."&amp;A111&amp;".2"</f>
        <v>2.7.1.2</v>
      </c>
      <c r="E113" s="165" t="s">
        <v>546</v>
      </c>
      <c r="F113" s="349" t="s">
        <v>376</v>
      </c>
      <c r="G113" s="219" t="s">
        <v>547</v>
      </c>
      <c r="H113" s="222"/>
    </row>
    <row r="114" spans="1:8" s="135" customFormat="1" ht="22.5">
      <c r="A114" s="605"/>
      <c r="B114" s="137"/>
      <c r="C114" s="537"/>
      <c r="D114" s="486" t="str">
        <f>"2.7."&amp;A111&amp;".3"</f>
        <v>2.7.1.3</v>
      </c>
      <c r="E114" s="165" t="s">
        <v>548</v>
      </c>
      <c r="F114" s="348" t="s">
        <v>376</v>
      </c>
      <c r="G114" s="216"/>
      <c r="H114" s="222"/>
    </row>
    <row r="115" spans="1:8" s="135" customFormat="1" ht="56.25">
      <c r="A115" s="605"/>
      <c r="B115" s="137"/>
      <c r="C115" s="537"/>
      <c r="D115" s="486" t="str">
        <f>"2.7."&amp;A111&amp;".4"</f>
        <v>2.7.1.4</v>
      </c>
      <c r="E115" s="165" t="s">
        <v>549</v>
      </c>
      <c r="F115" s="348" t="s">
        <v>376</v>
      </c>
      <c r="G115" s="219" t="s">
        <v>550</v>
      </c>
      <c r="H115" s="222"/>
    </row>
  </sheetData>
  <dataConsolidate/>
  <mergeCells count="43">
    <mergeCell ref="D60:D62"/>
    <mergeCell ref="D39:D52"/>
    <mergeCell ref="D33:D35"/>
    <mergeCell ref="A111:A115"/>
    <mergeCell ref="C111:C115"/>
    <mergeCell ref="L90:L91"/>
    <mergeCell ref="E85:E93"/>
    <mergeCell ref="F87:F92"/>
    <mergeCell ref="G89:G91"/>
    <mergeCell ref="A85:A93"/>
    <mergeCell ref="C89:C91"/>
    <mergeCell ref="B87:B92"/>
    <mergeCell ref="C4:C5"/>
    <mergeCell ref="E4:E5"/>
    <mergeCell ref="D4:D5"/>
    <mergeCell ref="D27:D29"/>
    <mergeCell ref="E27:E29"/>
    <mergeCell ref="E33:E35"/>
    <mergeCell ref="E60:E62"/>
    <mergeCell ref="I27:I28"/>
    <mergeCell ref="J27:J28"/>
    <mergeCell ref="I33:I34"/>
    <mergeCell ref="E39:E52"/>
    <mergeCell ref="G27:G28"/>
    <mergeCell ref="H27:H28"/>
    <mergeCell ref="J60:J61"/>
    <mergeCell ref="G60:G61"/>
    <mergeCell ref="M61:Y61"/>
    <mergeCell ref="F60:F61"/>
    <mergeCell ref="G39:G51"/>
    <mergeCell ref="H60:H61"/>
    <mergeCell ref="M28:N28"/>
    <mergeCell ref="H39:H51"/>
    <mergeCell ref="I39:I51"/>
    <mergeCell ref="L39:L50"/>
    <mergeCell ref="K27:K28"/>
    <mergeCell ref="J39:J51"/>
    <mergeCell ref="L34:M34"/>
    <mergeCell ref="H33:H34"/>
    <mergeCell ref="J33:J34"/>
    <mergeCell ref="M51:O51"/>
    <mergeCell ref="I60:I61"/>
    <mergeCell ref="G33:G34"/>
  </mergeCells>
  <phoneticPr fontId="8" type="noConversion"/>
  <dataValidations count="20">
    <dataValidation type="decimal" allowBlank="1" showErrorMessage="1" errorTitle="Ошибка" error="Допускается ввод только действительных чисел!" sqref="N27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F20:H20 M27 E14 E70 L33:M33 M39:N39 O39:O50 E56 Y60 M60 K27:K28 F74 E79 L92:L94 E65 F112 F114:F115">
      <formula1>900</formula1>
    </dataValidation>
    <dataValidation type="whole" allowBlank="1" showErrorMessage="1" errorTitle="Ошибка" error="Допускается ввод только неотрицательных целых чисел!" sqref="J33:J34 J39:J51 N50 N48 N46 N42 X60 V60 T60 P60 J60:J61 I65 M65 O65 Q65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N60:O60 I27:I28 I60:I61 U60 I33:I34 I39:I51 N49 N47 N45 N43 N40:N41 S60 Q60 W60 I9 P65 J65 L65 N65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27 E4"/>
    <dataValidation allowBlank="1" showInputMessage="1" showErrorMessage="1" prompt="Выберите муниципальное образование и ОКТМО, выполнив двойной щелчок левой кнопки мыши по ячейке." sqref="H27:H28 H9"/>
    <dataValidation allowBlank="1" showInputMessage="1" showErrorMessage="1" prompt="Изменение значения по двойному щелчоку левой кнопки мыши" sqref="J27:J28 J9"/>
    <dataValidation type="list" allowBlank="1" showInputMessage="1" showErrorMessage="1" errorTitle="Ошибка" error="Выберите значение из списка" prompt="Выберите значение из списка" sqref="E39 E33:E35 E60">
      <formula1>kind_of_activity_WARM</formula1>
    </dataValidation>
    <dataValidation type="list" allowBlank="1" showInputMessage="1" showErrorMessage="1" errorTitle="Ошибка" error="Выберите значение из списка" prompt="Выберите значение из списка" sqref="H39 H33:H34 H60">
      <formula1>kind_group_rates</formula1>
    </dataValidation>
    <dataValidation type="list" allowBlank="1" showInputMessage="1" showErrorMessage="1" errorTitle="Ошибка" error="Выберите значение из списка" prompt="Выберите значение из списка" sqref="N44 R60">
      <formula1>list_ed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70">
      <formula1>"a"</formula1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65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9 J20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20">
      <formula1>kind_of_forms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20"/>
    <dataValidation type="list" allowBlank="1" showInputMessage="1" showErrorMessage="1" errorTitle="Ошибка" error="Выберите значение из списка" prompt="Выберите значение из списка" sqref="C106">
      <formula1>kind_of_VD_on_sheet_filter</formula1>
    </dataValidation>
    <dataValidation type="list" allowBlank="1" showInputMessage="1" showErrorMessage="1" errorTitle="Ошибка" error="Выберите значение из списка" prompt="Выберите значение из списка" sqref="C100 K85">
      <formula1>kind_of_CS_on_sheet_filter</formula1>
    </dataValidation>
    <dataValidation type="list" allowBlank="1" showInputMessage="1" showErrorMessage="1" errorTitle="Ошибка" error="Выберите значение из списка" prompt="Выберите значение из списка" sqref="K65">
      <formula1>kind_of_unit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13"/>
    <dataValidation type="decimal" allowBlank="1" showErrorMessage="1" errorTitle="Ошибка" error="Допускается ввод только неотрицательных чисел!" sqref="G65:H65">
      <formula1>0</formula1>
      <formula2>9.99999999999999E+37</formula2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13"/>
  <sheetViews>
    <sheetView showGridLines="0" zoomScaleNormal="100" workbookViewId="0"/>
  </sheetViews>
  <sheetFormatPr defaultRowHeight="11.25"/>
  <cols>
    <col min="1" max="1" width="9.140625" style="440"/>
  </cols>
  <sheetData>
    <row r="1" spans="1:4">
      <c r="A1" s="440" t="s">
        <v>1314</v>
      </c>
      <c r="B1" t="s">
        <v>157</v>
      </c>
      <c r="C1" t="s">
        <v>158</v>
      </c>
      <c r="D1" t="s">
        <v>1539</v>
      </c>
    </row>
    <row r="2" spans="1:4">
      <c r="A2" s="440">
        <v>1</v>
      </c>
      <c r="B2" t="s">
        <v>1315</v>
      </c>
      <c r="C2" t="s">
        <v>1317</v>
      </c>
      <c r="D2" t="s">
        <v>1318</v>
      </c>
    </row>
    <row r="3" spans="1:4">
      <c r="A3" s="440">
        <v>2</v>
      </c>
      <c r="B3" t="s">
        <v>1315</v>
      </c>
      <c r="C3" t="s">
        <v>1319</v>
      </c>
      <c r="D3" t="s">
        <v>1320</v>
      </c>
    </row>
    <row r="4" spans="1:4">
      <c r="A4" s="440">
        <v>3</v>
      </c>
      <c r="B4" t="s">
        <v>1315</v>
      </c>
      <c r="C4" t="s">
        <v>1321</v>
      </c>
      <c r="D4" t="s">
        <v>1322</v>
      </c>
    </row>
    <row r="5" spans="1:4">
      <c r="A5" s="440">
        <v>4</v>
      </c>
      <c r="B5" t="s">
        <v>1315</v>
      </c>
      <c r="C5" t="s">
        <v>1323</v>
      </c>
      <c r="D5" t="s">
        <v>1324</v>
      </c>
    </row>
    <row r="6" spans="1:4">
      <c r="A6" s="440">
        <v>5</v>
      </c>
      <c r="B6" t="s">
        <v>1315</v>
      </c>
      <c r="C6" t="s">
        <v>1325</v>
      </c>
      <c r="D6" t="s">
        <v>1326</v>
      </c>
    </row>
    <row r="7" spans="1:4">
      <c r="A7" s="440">
        <v>6</v>
      </c>
      <c r="B7" t="s">
        <v>1315</v>
      </c>
      <c r="C7" t="s">
        <v>1327</v>
      </c>
      <c r="D7" t="s">
        <v>1328</v>
      </c>
    </row>
    <row r="8" spans="1:4">
      <c r="A8" s="440">
        <v>7</v>
      </c>
      <c r="B8" t="s">
        <v>1315</v>
      </c>
      <c r="C8" t="s">
        <v>1329</v>
      </c>
      <c r="D8" t="s">
        <v>1330</v>
      </c>
    </row>
    <row r="9" spans="1:4">
      <c r="A9" s="440">
        <v>8</v>
      </c>
      <c r="B9" t="s">
        <v>1315</v>
      </c>
      <c r="C9" t="s">
        <v>1331</v>
      </c>
      <c r="D9" t="s">
        <v>1332</v>
      </c>
    </row>
    <row r="10" spans="1:4">
      <c r="A10" s="440">
        <v>9</v>
      </c>
      <c r="B10" t="s">
        <v>1315</v>
      </c>
      <c r="C10" t="s">
        <v>1315</v>
      </c>
      <c r="D10" t="s">
        <v>1316</v>
      </c>
    </row>
    <row r="11" spans="1:4">
      <c r="A11" s="440">
        <v>10</v>
      </c>
      <c r="B11" t="s">
        <v>1315</v>
      </c>
      <c r="C11" t="s">
        <v>1333</v>
      </c>
      <c r="D11" t="s">
        <v>1334</v>
      </c>
    </row>
    <row r="12" spans="1:4">
      <c r="A12" s="440">
        <v>11</v>
      </c>
      <c r="B12" t="s">
        <v>1315</v>
      </c>
      <c r="C12" t="s">
        <v>1335</v>
      </c>
      <c r="D12" t="s">
        <v>1336</v>
      </c>
    </row>
    <row r="13" spans="1:4">
      <c r="A13" s="440">
        <v>12</v>
      </c>
      <c r="B13" t="s">
        <v>1315</v>
      </c>
      <c r="C13" t="s">
        <v>1337</v>
      </c>
      <c r="D13" t="s">
        <v>1338</v>
      </c>
    </row>
    <row r="14" spans="1:4">
      <c r="A14" s="440">
        <v>13</v>
      </c>
      <c r="B14" t="s">
        <v>1315</v>
      </c>
      <c r="C14" t="s">
        <v>1339</v>
      </c>
      <c r="D14" t="s">
        <v>1340</v>
      </c>
    </row>
    <row r="15" spans="1:4">
      <c r="A15" s="440">
        <v>14</v>
      </c>
      <c r="B15" t="s">
        <v>1315</v>
      </c>
      <c r="C15" t="s">
        <v>1341</v>
      </c>
      <c r="D15" t="s">
        <v>1342</v>
      </c>
    </row>
    <row r="16" spans="1:4">
      <c r="A16" s="440">
        <v>15</v>
      </c>
      <c r="B16" t="s">
        <v>1315</v>
      </c>
      <c r="C16" t="s">
        <v>1343</v>
      </c>
      <c r="D16" t="s">
        <v>1344</v>
      </c>
    </row>
    <row r="17" spans="1:4">
      <c r="A17" s="440">
        <v>16</v>
      </c>
      <c r="B17" t="s">
        <v>1315</v>
      </c>
      <c r="C17" t="s">
        <v>1345</v>
      </c>
      <c r="D17" t="s">
        <v>1346</v>
      </c>
    </row>
    <row r="18" spans="1:4">
      <c r="A18" s="440">
        <v>17</v>
      </c>
      <c r="B18" t="s">
        <v>1315</v>
      </c>
      <c r="C18" t="s">
        <v>1347</v>
      </c>
      <c r="D18" t="s">
        <v>1348</v>
      </c>
    </row>
    <row r="19" spans="1:4">
      <c r="A19" s="440">
        <v>18</v>
      </c>
      <c r="B19" t="s">
        <v>1315</v>
      </c>
      <c r="C19" t="s">
        <v>1349</v>
      </c>
      <c r="D19" t="s">
        <v>1350</v>
      </c>
    </row>
    <row r="20" spans="1:4">
      <c r="A20" s="440">
        <v>19</v>
      </c>
      <c r="B20" t="s">
        <v>1315</v>
      </c>
      <c r="C20" t="s">
        <v>1351</v>
      </c>
      <c r="D20" t="s">
        <v>1352</v>
      </c>
    </row>
    <row r="21" spans="1:4">
      <c r="A21" s="440">
        <v>20</v>
      </c>
      <c r="B21" t="s">
        <v>1315</v>
      </c>
      <c r="C21" t="s">
        <v>1353</v>
      </c>
      <c r="D21" t="s">
        <v>1354</v>
      </c>
    </row>
    <row r="22" spans="1:4">
      <c r="A22" s="440">
        <v>21</v>
      </c>
      <c r="B22" t="s">
        <v>1315</v>
      </c>
      <c r="C22" t="s">
        <v>1355</v>
      </c>
      <c r="D22" t="s">
        <v>1356</v>
      </c>
    </row>
    <row r="23" spans="1:4">
      <c r="A23" s="440">
        <v>22</v>
      </c>
      <c r="B23" t="s">
        <v>1315</v>
      </c>
      <c r="C23" t="s">
        <v>1357</v>
      </c>
      <c r="D23" t="s">
        <v>1358</v>
      </c>
    </row>
    <row r="24" spans="1:4">
      <c r="A24" s="440">
        <v>23</v>
      </c>
      <c r="B24" t="s">
        <v>1315</v>
      </c>
      <c r="C24" t="s">
        <v>1359</v>
      </c>
      <c r="D24" t="s">
        <v>1360</v>
      </c>
    </row>
    <row r="25" spans="1:4">
      <c r="A25" s="440">
        <v>24</v>
      </c>
      <c r="B25" t="s">
        <v>1315</v>
      </c>
      <c r="C25" t="s">
        <v>1361</v>
      </c>
      <c r="D25" t="s">
        <v>1362</v>
      </c>
    </row>
    <row r="26" spans="1:4">
      <c r="A26" s="440">
        <v>25</v>
      </c>
      <c r="B26" t="s">
        <v>1315</v>
      </c>
      <c r="C26" t="s">
        <v>1363</v>
      </c>
      <c r="D26" t="s">
        <v>1364</v>
      </c>
    </row>
    <row r="27" spans="1:4">
      <c r="A27" s="440">
        <v>26</v>
      </c>
      <c r="B27" t="s">
        <v>1315</v>
      </c>
      <c r="C27" t="s">
        <v>1365</v>
      </c>
      <c r="D27" t="s">
        <v>1366</v>
      </c>
    </row>
    <row r="28" spans="1:4">
      <c r="A28" s="440">
        <v>27</v>
      </c>
      <c r="B28" t="s">
        <v>1315</v>
      </c>
      <c r="C28" t="s">
        <v>1367</v>
      </c>
      <c r="D28" t="s">
        <v>1368</v>
      </c>
    </row>
    <row r="29" spans="1:4">
      <c r="A29" s="440">
        <v>28</v>
      </c>
      <c r="B29" t="s">
        <v>1315</v>
      </c>
      <c r="C29" t="s">
        <v>1369</v>
      </c>
      <c r="D29" t="s">
        <v>1370</v>
      </c>
    </row>
    <row r="30" spans="1:4">
      <c r="A30" s="440">
        <v>29</v>
      </c>
      <c r="B30" t="s">
        <v>1315</v>
      </c>
      <c r="C30" t="s">
        <v>1371</v>
      </c>
      <c r="D30" t="s">
        <v>1372</v>
      </c>
    </row>
    <row r="31" spans="1:4">
      <c r="A31" s="440">
        <v>30</v>
      </c>
      <c r="B31" t="s">
        <v>1315</v>
      </c>
      <c r="C31" t="s">
        <v>1373</v>
      </c>
      <c r="D31" t="s">
        <v>1374</v>
      </c>
    </row>
    <row r="32" spans="1:4">
      <c r="A32" s="440">
        <v>31</v>
      </c>
      <c r="B32" t="s">
        <v>1315</v>
      </c>
      <c r="C32" t="s">
        <v>1375</v>
      </c>
      <c r="D32" t="s">
        <v>1376</v>
      </c>
    </row>
    <row r="33" spans="1:4">
      <c r="A33" s="440">
        <v>32</v>
      </c>
      <c r="B33" t="s">
        <v>1315</v>
      </c>
      <c r="C33" t="s">
        <v>1377</v>
      </c>
      <c r="D33" t="s">
        <v>1378</v>
      </c>
    </row>
    <row r="34" spans="1:4">
      <c r="A34" s="440">
        <v>33</v>
      </c>
      <c r="B34" t="s">
        <v>1315</v>
      </c>
      <c r="C34" t="s">
        <v>1379</v>
      </c>
      <c r="D34" t="s">
        <v>1380</v>
      </c>
    </row>
    <row r="35" spans="1:4">
      <c r="A35" s="440">
        <v>34</v>
      </c>
      <c r="B35" t="s">
        <v>1315</v>
      </c>
      <c r="C35" t="s">
        <v>1381</v>
      </c>
      <c r="D35" t="s">
        <v>1382</v>
      </c>
    </row>
    <row r="36" spans="1:4">
      <c r="A36" s="440">
        <v>35</v>
      </c>
      <c r="B36" t="s">
        <v>1315</v>
      </c>
      <c r="C36" t="s">
        <v>1383</v>
      </c>
      <c r="D36" t="s">
        <v>1384</v>
      </c>
    </row>
    <row r="37" spans="1:4">
      <c r="A37" s="440">
        <v>36</v>
      </c>
      <c r="B37" t="s">
        <v>1315</v>
      </c>
      <c r="C37" t="s">
        <v>1385</v>
      </c>
      <c r="D37" t="s">
        <v>1386</v>
      </c>
    </row>
    <row r="38" spans="1:4">
      <c r="A38" s="440">
        <v>37</v>
      </c>
      <c r="B38" t="s">
        <v>1315</v>
      </c>
      <c r="C38" t="s">
        <v>1387</v>
      </c>
      <c r="D38" t="s">
        <v>1388</v>
      </c>
    </row>
    <row r="39" spans="1:4">
      <c r="A39" s="440">
        <v>38</v>
      </c>
      <c r="B39" t="s">
        <v>1315</v>
      </c>
      <c r="C39" t="s">
        <v>1389</v>
      </c>
      <c r="D39" t="s">
        <v>1390</v>
      </c>
    </row>
    <row r="40" spans="1:4">
      <c r="A40" s="440">
        <v>39</v>
      </c>
      <c r="B40" t="s">
        <v>1315</v>
      </c>
      <c r="C40" t="s">
        <v>1391</v>
      </c>
      <c r="D40" t="s">
        <v>1392</v>
      </c>
    </row>
    <row r="41" spans="1:4">
      <c r="A41" s="440">
        <v>40</v>
      </c>
      <c r="B41" t="s">
        <v>1315</v>
      </c>
      <c r="C41" t="s">
        <v>1393</v>
      </c>
      <c r="D41" t="s">
        <v>1394</v>
      </c>
    </row>
    <row r="42" spans="1:4">
      <c r="A42" s="440">
        <v>41</v>
      </c>
      <c r="B42" t="s">
        <v>1315</v>
      </c>
      <c r="C42" t="s">
        <v>1395</v>
      </c>
      <c r="D42" t="s">
        <v>1396</v>
      </c>
    </row>
    <row r="43" spans="1:4">
      <c r="A43" s="440">
        <v>42</v>
      </c>
      <c r="B43" t="s">
        <v>1315</v>
      </c>
      <c r="C43" t="s">
        <v>1397</v>
      </c>
      <c r="D43" t="s">
        <v>1398</v>
      </c>
    </row>
    <row r="44" spans="1:4">
      <c r="A44" s="440">
        <v>43</v>
      </c>
      <c r="B44" t="s">
        <v>1315</v>
      </c>
      <c r="C44" t="s">
        <v>1399</v>
      </c>
      <c r="D44" t="s">
        <v>1400</v>
      </c>
    </row>
    <row r="45" spans="1:4">
      <c r="A45" s="440">
        <v>44</v>
      </c>
      <c r="B45" t="s">
        <v>1315</v>
      </c>
      <c r="C45" t="s">
        <v>1401</v>
      </c>
      <c r="D45" t="s">
        <v>1402</v>
      </c>
    </row>
    <row r="46" spans="1:4">
      <c r="A46" s="440">
        <v>45</v>
      </c>
      <c r="B46" t="s">
        <v>1315</v>
      </c>
      <c r="C46" t="s">
        <v>1403</v>
      </c>
      <c r="D46" t="s">
        <v>1404</v>
      </c>
    </row>
    <row r="47" spans="1:4">
      <c r="A47" s="440">
        <v>46</v>
      </c>
      <c r="B47" t="s">
        <v>1315</v>
      </c>
      <c r="C47" t="s">
        <v>1405</v>
      </c>
      <c r="D47" t="s">
        <v>1406</v>
      </c>
    </row>
    <row r="48" spans="1:4">
      <c r="A48" s="440">
        <v>47</v>
      </c>
      <c r="B48" t="s">
        <v>1315</v>
      </c>
      <c r="C48" t="s">
        <v>1407</v>
      </c>
      <c r="D48" t="s">
        <v>1408</v>
      </c>
    </row>
    <row r="49" spans="1:4">
      <c r="A49" s="440">
        <v>48</v>
      </c>
      <c r="B49" t="s">
        <v>1315</v>
      </c>
      <c r="C49" t="s">
        <v>1409</v>
      </c>
      <c r="D49" t="s">
        <v>1410</v>
      </c>
    </row>
    <row r="50" spans="1:4">
      <c r="A50" s="440">
        <v>49</v>
      </c>
      <c r="B50" t="s">
        <v>1315</v>
      </c>
      <c r="C50" t="s">
        <v>1411</v>
      </c>
      <c r="D50" t="s">
        <v>1412</v>
      </c>
    </row>
    <row r="51" spans="1:4">
      <c r="A51" s="440">
        <v>50</v>
      </c>
      <c r="B51" t="s">
        <v>1315</v>
      </c>
      <c r="C51" t="s">
        <v>1413</v>
      </c>
      <c r="D51" t="s">
        <v>1414</v>
      </c>
    </row>
    <row r="52" spans="1:4">
      <c r="A52" s="440">
        <v>51</v>
      </c>
      <c r="B52" t="s">
        <v>1315</v>
      </c>
      <c r="C52" t="s">
        <v>1415</v>
      </c>
      <c r="D52" t="s">
        <v>1416</v>
      </c>
    </row>
    <row r="53" spans="1:4">
      <c r="A53" s="440">
        <v>52</v>
      </c>
      <c r="B53" t="s">
        <v>1315</v>
      </c>
      <c r="C53" t="s">
        <v>1417</v>
      </c>
      <c r="D53" t="s">
        <v>1418</v>
      </c>
    </row>
    <row r="54" spans="1:4">
      <c r="A54" s="440">
        <v>53</v>
      </c>
      <c r="B54" t="s">
        <v>1315</v>
      </c>
      <c r="C54" t="s">
        <v>1419</v>
      </c>
      <c r="D54" t="s">
        <v>1420</v>
      </c>
    </row>
    <row r="55" spans="1:4">
      <c r="A55" s="440">
        <v>54</v>
      </c>
      <c r="B55" t="s">
        <v>1315</v>
      </c>
      <c r="C55" t="s">
        <v>1421</v>
      </c>
      <c r="D55" t="s">
        <v>1422</v>
      </c>
    </row>
    <row r="56" spans="1:4">
      <c r="A56" s="440">
        <v>55</v>
      </c>
      <c r="B56" t="s">
        <v>1315</v>
      </c>
      <c r="C56" t="s">
        <v>1423</v>
      </c>
      <c r="D56" t="s">
        <v>1424</v>
      </c>
    </row>
    <row r="57" spans="1:4">
      <c r="A57" s="440">
        <v>56</v>
      </c>
      <c r="B57" t="s">
        <v>1315</v>
      </c>
      <c r="C57" t="s">
        <v>1425</v>
      </c>
      <c r="D57" t="s">
        <v>1426</v>
      </c>
    </row>
    <row r="58" spans="1:4">
      <c r="A58" s="440">
        <v>57</v>
      </c>
      <c r="B58" t="s">
        <v>1315</v>
      </c>
      <c r="C58" t="s">
        <v>1427</v>
      </c>
      <c r="D58" t="s">
        <v>1428</v>
      </c>
    </row>
    <row r="59" spans="1:4">
      <c r="A59" s="440">
        <v>58</v>
      </c>
      <c r="B59" t="s">
        <v>1315</v>
      </c>
      <c r="C59" t="s">
        <v>1429</v>
      </c>
      <c r="D59" t="s">
        <v>1430</v>
      </c>
    </row>
    <row r="60" spans="1:4">
      <c r="A60" s="440">
        <v>59</v>
      </c>
      <c r="B60" t="s">
        <v>1315</v>
      </c>
      <c r="C60" t="s">
        <v>1431</v>
      </c>
      <c r="D60" t="s">
        <v>1432</v>
      </c>
    </row>
    <row r="61" spans="1:4">
      <c r="A61" s="440">
        <v>60</v>
      </c>
      <c r="B61" t="s">
        <v>1315</v>
      </c>
      <c r="C61" t="s">
        <v>1433</v>
      </c>
      <c r="D61" t="s">
        <v>1434</v>
      </c>
    </row>
    <row r="62" spans="1:4">
      <c r="A62" s="440">
        <v>61</v>
      </c>
      <c r="B62" t="s">
        <v>1315</v>
      </c>
      <c r="C62" t="s">
        <v>1435</v>
      </c>
      <c r="D62" t="s">
        <v>1436</v>
      </c>
    </row>
    <row r="63" spans="1:4">
      <c r="A63" s="440">
        <v>62</v>
      </c>
      <c r="B63" t="s">
        <v>1315</v>
      </c>
      <c r="C63" t="s">
        <v>1437</v>
      </c>
      <c r="D63" t="s">
        <v>1438</v>
      </c>
    </row>
    <row r="64" spans="1:4">
      <c r="A64" s="440">
        <v>63</v>
      </c>
      <c r="B64" t="s">
        <v>1315</v>
      </c>
      <c r="C64" t="s">
        <v>1439</v>
      </c>
      <c r="D64" t="s">
        <v>1440</v>
      </c>
    </row>
    <row r="65" spans="1:4">
      <c r="A65" s="440">
        <v>64</v>
      </c>
      <c r="B65" t="s">
        <v>1315</v>
      </c>
      <c r="C65" t="s">
        <v>1441</v>
      </c>
      <c r="D65" t="s">
        <v>1442</v>
      </c>
    </row>
    <row r="66" spans="1:4">
      <c r="A66" s="440">
        <v>65</v>
      </c>
      <c r="B66" t="s">
        <v>1315</v>
      </c>
      <c r="C66" t="s">
        <v>1443</v>
      </c>
      <c r="D66" t="s">
        <v>1444</v>
      </c>
    </row>
    <row r="67" spans="1:4">
      <c r="A67" s="440">
        <v>66</v>
      </c>
      <c r="B67" t="s">
        <v>1315</v>
      </c>
      <c r="C67" t="s">
        <v>1445</v>
      </c>
      <c r="D67" t="s">
        <v>1446</v>
      </c>
    </row>
    <row r="68" spans="1:4">
      <c r="A68" s="440">
        <v>67</v>
      </c>
      <c r="B68" t="s">
        <v>1315</v>
      </c>
      <c r="C68" t="s">
        <v>1447</v>
      </c>
      <c r="D68" t="s">
        <v>1448</v>
      </c>
    </row>
    <row r="69" spans="1:4">
      <c r="A69" s="440">
        <v>68</v>
      </c>
      <c r="B69" t="s">
        <v>1315</v>
      </c>
      <c r="C69" t="s">
        <v>1449</v>
      </c>
      <c r="D69" t="s">
        <v>1450</v>
      </c>
    </row>
    <row r="70" spans="1:4">
      <c r="A70" s="440">
        <v>69</v>
      </c>
      <c r="B70" t="s">
        <v>1315</v>
      </c>
      <c r="C70" t="s">
        <v>1451</v>
      </c>
      <c r="D70" t="s">
        <v>1452</v>
      </c>
    </row>
    <row r="71" spans="1:4">
      <c r="A71" s="440">
        <v>70</v>
      </c>
      <c r="B71" t="s">
        <v>1315</v>
      </c>
      <c r="C71" t="s">
        <v>1453</v>
      </c>
      <c r="D71" t="s">
        <v>1454</v>
      </c>
    </row>
    <row r="72" spans="1:4">
      <c r="A72" s="440">
        <v>71</v>
      </c>
      <c r="B72" t="s">
        <v>1315</v>
      </c>
      <c r="C72" t="s">
        <v>1455</v>
      </c>
      <c r="D72" t="s">
        <v>1456</v>
      </c>
    </row>
    <row r="73" spans="1:4">
      <c r="A73" s="440">
        <v>72</v>
      </c>
      <c r="B73" t="s">
        <v>1315</v>
      </c>
      <c r="C73" t="s">
        <v>1457</v>
      </c>
      <c r="D73" t="s">
        <v>1458</v>
      </c>
    </row>
    <row r="74" spans="1:4">
      <c r="A74" s="440">
        <v>73</v>
      </c>
      <c r="B74" t="s">
        <v>1315</v>
      </c>
      <c r="C74" t="s">
        <v>1459</v>
      </c>
      <c r="D74" t="s">
        <v>1460</v>
      </c>
    </row>
    <row r="75" spans="1:4">
      <c r="A75" s="440">
        <v>74</v>
      </c>
      <c r="B75" t="s">
        <v>1315</v>
      </c>
      <c r="C75" t="s">
        <v>1461</v>
      </c>
      <c r="D75" t="s">
        <v>1462</v>
      </c>
    </row>
    <row r="76" spans="1:4">
      <c r="A76" s="440">
        <v>75</v>
      </c>
      <c r="B76" t="s">
        <v>1315</v>
      </c>
      <c r="C76" t="s">
        <v>1463</v>
      </c>
      <c r="D76" t="s">
        <v>1464</v>
      </c>
    </row>
    <row r="77" spans="1:4">
      <c r="A77" s="440">
        <v>76</v>
      </c>
      <c r="B77" t="s">
        <v>1315</v>
      </c>
      <c r="C77" t="s">
        <v>1465</v>
      </c>
      <c r="D77" t="s">
        <v>1466</v>
      </c>
    </row>
    <row r="78" spans="1:4">
      <c r="A78" s="440">
        <v>77</v>
      </c>
      <c r="B78" t="s">
        <v>1315</v>
      </c>
      <c r="C78" t="s">
        <v>1467</v>
      </c>
      <c r="D78" t="s">
        <v>1468</v>
      </c>
    </row>
    <row r="79" spans="1:4">
      <c r="A79" s="440">
        <v>78</v>
      </c>
      <c r="B79" t="s">
        <v>1315</v>
      </c>
      <c r="C79" t="s">
        <v>1469</v>
      </c>
      <c r="D79" t="s">
        <v>1470</v>
      </c>
    </row>
    <row r="80" spans="1:4">
      <c r="A80" s="440">
        <v>79</v>
      </c>
      <c r="B80" t="s">
        <v>1315</v>
      </c>
      <c r="C80" t="s">
        <v>1471</v>
      </c>
      <c r="D80" t="s">
        <v>1472</v>
      </c>
    </row>
    <row r="81" spans="1:4">
      <c r="A81" s="440">
        <v>80</v>
      </c>
      <c r="B81" t="s">
        <v>1315</v>
      </c>
      <c r="C81" t="s">
        <v>1473</v>
      </c>
      <c r="D81" t="s">
        <v>1474</v>
      </c>
    </row>
    <row r="82" spans="1:4">
      <c r="A82" s="440">
        <v>81</v>
      </c>
      <c r="B82" t="s">
        <v>1315</v>
      </c>
      <c r="C82" t="s">
        <v>1475</v>
      </c>
      <c r="D82" t="s">
        <v>1476</v>
      </c>
    </row>
    <row r="83" spans="1:4">
      <c r="A83" s="440">
        <v>82</v>
      </c>
      <c r="B83" t="s">
        <v>1315</v>
      </c>
      <c r="C83" t="s">
        <v>1477</v>
      </c>
      <c r="D83" t="s">
        <v>1478</v>
      </c>
    </row>
    <row r="84" spans="1:4">
      <c r="A84" s="440">
        <v>83</v>
      </c>
      <c r="B84" t="s">
        <v>1315</v>
      </c>
      <c r="C84" t="s">
        <v>1479</v>
      </c>
      <c r="D84" t="s">
        <v>1480</v>
      </c>
    </row>
    <row r="85" spans="1:4">
      <c r="A85" s="440">
        <v>84</v>
      </c>
      <c r="B85" t="s">
        <v>1315</v>
      </c>
      <c r="C85" t="s">
        <v>1481</v>
      </c>
      <c r="D85" t="s">
        <v>1482</v>
      </c>
    </row>
    <row r="86" spans="1:4">
      <c r="A86" s="440">
        <v>85</v>
      </c>
      <c r="B86" t="s">
        <v>1315</v>
      </c>
      <c r="C86" t="s">
        <v>1483</v>
      </c>
      <c r="D86" t="s">
        <v>1484</v>
      </c>
    </row>
    <row r="87" spans="1:4">
      <c r="A87" s="440">
        <v>86</v>
      </c>
      <c r="B87" t="s">
        <v>1315</v>
      </c>
      <c r="C87" t="s">
        <v>1485</v>
      </c>
      <c r="D87" t="s">
        <v>1486</v>
      </c>
    </row>
    <row r="88" spans="1:4">
      <c r="A88" s="440">
        <v>87</v>
      </c>
      <c r="B88" t="s">
        <v>1315</v>
      </c>
      <c r="C88" t="s">
        <v>1487</v>
      </c>
      <c r="D88" t="s">
        <v>1488</v>
      </c>
    </row>
    <row r="89" spans="1:4">
      <c r="A89" s="440">
        <v>88</v>
      </c>
      <c r="B89" t="s">
        <v>1315</v>
      </c>
      <c r="C89" t="s">
        <v>1489</v>
      </c>
      <c r="D89" t="s">
        <v>1490</v>
      </c>
    </row>
    <row r="90" spans="1:4">
      <c r="A90" s="440">
        <v>89</v>
      </c>
      <c r="B90" t="s">
        <v>1315</v>
      </c>
      <c r="C90" t="s">
        <v>1491</v>
      </c>
      <c r="D90" t="s">
        <v>1492</v>
      </c>
    </row>
    <row r="91" spans="1:4">
      <c r="A91" s="440">
        <v>90</v>
      </c>
      <c r="B91" t="s">
        <v>1315</v>
      </c>
      <c r="C91" t="s">
        <v>1493</v>
      </c>
      <c r="D91" t="s">
        <v>1494</v>
      </c>
    </row>
    <row r="92" spans="1:4">
      <c r="A92" s="440">
        <v>91</v>
      </c>
      <c r="B92" t="s">
        <v>1315</v>
      </c>
      <c r="C92" t="s">
        <v>1495</v>
      </c>
      <c r="D92" t="s">
        <v>1496</v>
      </c>
    </row>
    <row r="93" spans="1:4">
      <c r="A93" s="440">
        <v>92</v>
      </c>
      <c r="B93" t="s">
        <v>1315</v>
      </c>
      <c r="C93" t="s">
        <v>1497</v>
      </c>
      <c r="D93" t="s">
        <v>1498</v>
      </c>
    </row>
    <row r="94" spans="1:4">
      <c r="A94" s="440">
        <v>93</v>
      </c>
      <c r="B94" t="s">
        <v>1315</v>
      </c>
      <c r="C94" t="s">
        <v>1499</v>
      </c>
      <c r="D94" t="s">
        <v>1500</v>
      </c>
    </row>
    <row r="95" spans="1:4">
      <c r="A95" s="440">
        <v>94</v>
      </c>
      <c r="B95" t="s">
        <v>1315</v>
      </c>
      <c r="C95" t="s">
        <v>1501</v>
      </c>
      <c r="D95" t="s">
        <v>1502</v>
      </c>
    </row>
    <row r="96" spans="1:4">
      <c r="A96" s="440">
        <v>95</v>
      </c>
      <c r="B96" t="s">
        <v>1315</v>
      </c>
      <c r="C96" t="s">
        <v>1503</v>
      </c>
      <c r="D96" t="s">
        <v>1504</v>
      </c>
    </row>
    <row r="97" spans="1:4">
      <c r="A97" s="440">
        <v>96</v>
      </c>
      <c r="B97" t="s">
        <v>1315</v>
      </c>
      <c r="C97" t="s">
        <v>1505</v>
      </c>
      <c r="D97" t="s">
        <v>1506</v>
      </c>
    </row>
    <row r="98" spans="1:4">
      <c r="A98" s="440">
        <v>97</v>
      </c>
      <c r="B98" t="s">
        <v>1315</v>
      </c>
      <c r="C98" t="s">
        <v>1507</v>
      </c>
      <c r="D98" t="s">
        <v>1508</v>
      </c>
    </row>
    <row r="99" spans="1:4">
      <c r="A99" s="440">
        <v>98</v>
      </c>
      <c r="B99" t="s">
        <v>1315</v>
      </c>
      <c r="C99" t="s">
        <v>1509</v>
      </c>
      <c r="D99" t="s">
        <v>1510</v>
      </c>
    </row>
    <row r="100" spans="1:4">
      <c r="A100" s="440">
        <v>99</v>
      </c>
      <c r="B100" t="s">
        <v>1315</v>
      </c>
      <c r="C100" t="s">
        <v>1511</v>
      </c>
      <c r="D100" t="s">
        <v>1512</v>
      </c>
    </row>
    <row r="101" spans="1:4">
      <c r="A101" s="440">
        <v>100</v>
      </c>
      <c r="B101" t="s">
        <v>1315</v>
      </c>
      <c r="C101" t="s">
        <v>1513</v>
      </c>
      <c r="D101" t="s">
        <v>1514</v>
      </c>
    </row>
    <row r="102" spans="1:4">
      <c r="A102" s="440">
        <v>101</v>
      </c>
      <c r="B102" t="s">
        <v>1315</v>
      </c>
      <c r="C102" t="s">
        <v>1515</v>
      </c>
      <c r="D102" t="s">
        <v>1516</v>
      </c>
    </row>
    <row r="103" spans="1:4">
      <c r="A103" s="440">
        <v>102</v>
      </c>
      <c r="B103" t="s">
        <v>1315</v>
      </c>
      <c r="C103" t="s">
        <v>1517</v>
      </c>
      <c r="D103" t="s">
        <v>1518</v>
      </c>
    </row>
    <row r="104" spans="1:4">
      <c r="A104" s="440">
        <v>103</v>
      </c>
      <c r="B104" t="s">
        <v>1315</v>
      </c>
      <c r="C104" t="s">
        <v>1519</v>
      </c>
      <c r="D104" t="s">
        <v>1520</v>
      </c>
    </row>
    <row r="105" spans="1:4">
      <c r="A105" s="440">
        <v>104</v>
      </c>
      <c r="B105" t="s">
        <v>1315</v>
      </c>
      <c r="C105" t="s">
        <v>1521</v>
      </c>
      <c r="D105" t="s">
        <v>1522</v>
      </c>
    </row>
    <row r="106" spans="1:4">
      <c r="A106" s="440">
        <v>105</v>
      </c>
      <c r="B106" t="s">
        <v>1315</v>
      </c>
      <c r="C106" t="s">
        <v>1523</v>
      </c>
      <c r="D106" t="s">
        <v>1524</v>
      </c>
    </row>
    <row r="107" spans="1:4">
      <c r="A107" s="440">
        <v>106</v>
      </c>
      <c r="B107" t="s">
        <v>1315</v>
      </c>
      <c r="C107" t="s">
        <v>1525</v>
      </c>
      <c r="D107" t="s">
        <v>1526</v>
      </c>
    </row>
    <row r="108" spans="1:4">
      <c r="A108" s="440">
        <v>107</v>
      </c>
      <c r="B108" t="s">
        <v>1315</v>
      </c>
      <c r="C108" t="s">
        <v>1527</v>
      </c>
      <c r="D108" t="s">
        <v>1528</v>
      </c>
    </row>
    <row r="109" spans="1:4">
      <c r="A109" s="440">
        <v>108</v>
      </c>
      <c r="B109" t="s">
        <v>1315</v>
      </c>
      <c r="C109" t="s">
        <v>1529</v>
      </c>
      <c r="D109" t="s">
        <v>1530</v>
      </c>
    </row>
    <row r="110" spans="1:4">
      <c r="A110" s="440">
        <v>109</v>
      </c>
      <c r="B110" t="s">
        <v>1315</v>
      </c>
      <c r="C110" t="s">
        <v>1531</v>
      </c>
      <c r="D110" t="s">
        <v>1532</v>
      </c>
    </row>
    <row r="111" spans="1:4">
      <c r="A111" s="440">
        <v>110</v>
      </c>
      <c r="B111" t="s">
        <v>1315</v>
      </c>
      <c r="C111" t="s">
        <v>1533</v>
      </c>
      <c r="D111" t="s">
        <v>1534</v>
      </c>
    </row>
    <row r="112" spans="1:4">
      <c r="A112" s="440">
        <v>111</v>
      </c>
      <c r="B112" t="s">
        <v>1315</v>
      </c>
      <c r="C112" t="s">
        <v>1535</v>
      </c>
      <c r="D112" t="s">
        <v>1536</v>
      </c>
    </row>
    <row r="113" spans="1:4">
      <c r="A113" s="440">
        <v>112</v>
      </c>
      <c r="B113" t="s">
        <v>1315</v>
      </c>
      <c r="C113" t="s">
        <v>1537</v>
      </c>
      <c r="D113" t="s">
        <v>1538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:D3"/>
  <sheetViews>
    <sheetView showGridLines="0" workbookViewId="0"/>
  </sheetViews>
  <sheetFormatPr defaultRowHeight="11.25"/>
  <cols>
    <col min="1" max="16384" width="9.140625" style="352"/>
  </cols>
  <sheetData>
    <row r="1" spans="1:4">
      <c r="A1" s="352" t="s">
        <v>1314</v>
      </c>
      <c r="B1" s="352" t="s">
        <v>157</v>
      </c>
      <c r="C1" s="352" t="s">
        <v>158</v>
      </c>
      <c r="D1" s="352" t="s">
        <v>141</v>
      </c>
    </row>
    <row r="2" spans="1:4">
      <c r="A2" s="352" t="s">
        <v>33</v>
      </c>
      <c r="B2" s="352" t="s">
        <v>1315</v>
      </c>
      <c r="C2" s="352" t="s">
        <v>1493</v>
      </c>
      <c r="D2" s="352" t="s">
        <v>1494</v>
      </c>
    </row>
    <row r="3" spans="1:4">
      <c r="A3" s="352" t="s">
        <v>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B1:D11"/>
  <sheetViews>
    <sheetView showGridLines="0" zoomScaleNormal="100" workbookViewId="0"/>
  </sheetViews>
  <sheetFormatPr defaultRowHeight="11.25"/>
  <cols>
    <col min="1" max="1" width="3.7109375" style="54" customWidth="1"/>
    <col min="2" max="2" width="87.28515625" style="54" customWidth="1"/>
    <col min="3" max="3" width="9.140625" style="54"/>
    <col min="4" max="4" width="109.140625" style="54" customWidth="1"/>
    <col min="5" max="16384" width="9.140625" style="54"/>
  </cols>
  <sheetData>
    <row r="1" spans="2:4">
      <c r="B1" s="69" t="s">
        <v>16</v>
      </c>
    </row>
    <row r="2" spans="2:4" ht="90">
      <c r="B2" s="77" t="s">
        <v>161</v>
      </c>
    </row>
    <row r="3" spans="2:4" ht="67.5">
      <c r="B3" s="77" t="s">
        <v>188</v>
      </c>
    </row>
    <row r="4" spans="2:4">
      <c r="B4" s="77" t="s">
        <v>173</v>
      </c>
    </row>
    <row r="5" spans="2:4">
      <c r="B5" s="77" t="s">
        <v>160</v>
      </c>
    </row>
    <row r="6" spans="2:4" ht="33.75">
      <c r="B6" s="77" t="str">
        <f>"Укажите произвольный номер идентификатора тарифа для централизованных систем "&amp;TSphere_full&amp;", которые включены в шаблон. В каждом последующем шаблоне за один отчетный период следует указывать различные идентификаторы тарифа"</f>
        <v>Укажите произвольный номер идентификатора тарифа для централизованных систем горячего водоснабжения, которые включены в шаблон. В каждом последующем шаблоне за один отчетный период следует указывать различные идентификаторы тарифа</v>
      </c>
    </row>
    <row r="7" spans="2:4">
      <c r="B7" s="77" t="s">
        <v>215</v>
      </c>
      <c r="D7" s="54" t="s">
        <v>218</v>
      </c>
    </row>
    <row r="8" spans="2:4">
      <c r="B8" s="69" t="s">
        <v>114</v>
      </c>
    </row>
    <row r="9" spans="2:4" ht="25.5" customHeight="1">
      <c r="B9" s="70" t="s">
        <v>131</v>
      </c>
    </row>
    <row r="10" spans="2:4">
      <c r="B10" s="69" t="s">
        <v>217</v>
      </c>
    </row>
    <row r="11" spans="2:4" ht="45">
      <c r="B11" s="70" t="s">
        <v>216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C19"/>
  <sheetViews>
    <sheetView showGridLines="0" zoomScaleNormal="100" workbookViewId="0"/>
  </sheetViews>
  <sheetFormatPr defaultRowHeight="11.25"/>
  <cols>
    <col min="1" max="1" width="49.140625" customWidth="1"/>
    <col min="2" max="2" width="70.7109375" customWidth="1"/>
    <col min="3" max="3" width="32.140625" customWidth="1"/>
  </cols>
  <sheetData>
    <row r="1" spans="1:3">
      <c r="A1" s="209" t="s">
        <v>377</v>
      </c>
    </row>
    <row r="2" spans="1:3">
      <c r="A2" s="210" t="s">
        <v>378</v>
      </c>
    </row>
    <row r="3" spans="1:3">
      <c r="A3" s="209" t="s">
        <v>379</v>
      </c>
      <c r="B3" s="211"/>
      <c r="C3" s="211"/>
    </row>
    <row r="4" spans="1:3">
      <c r="A4" s="212" t="s">
        <v>380</v>
      </c>
      <c r="B4" s="210" t="s">
        <v>381</v>
      </c>
      <c r="C4" s="210" t="s">
        <v>19</v>
      </c>
    </row>
    <row r="5" spans="1:3">
      <c r="A5" s="212" t="s">
        <v>520</v>
      </c>
      <c r="B5" s="210" t="s">
        <v>521</v>
      </c>
      <c r="C5" s="210" t="s">
        <v>522</v>
      </c>
    </row>
    <row r="6" spans="1:3" ht="12">
      <c r="A6" s="470" t="s">
        <v>1550</v>
      </c>
      <c r="B6" s="471" t="s">
        <v>523</v>
      </c>
      <c r="C6" s="471" t="s">
        <v>522</v>
      </c>
    </row>
    <row r="7" spans="1:3" ht="12">
      <c r="A7" s="18"/>
    </row>
    <row r="8" spans="1:3" ht="12">
      <c r="A8" s="18"/>
    </row>
    <row r="9" spans="1:3" ht="12">
      <c r="A9" s="18"/>
    </row>
    <row r="10" spans="1:3" ht="12">
      <c r="A10" s="18"/>
    </row>
    <row r="11" spans="1:3" ht="12">
      <c r="A11" s="18"/>
    </row>
    <row r="12" spans="1:3" ht="12">
      <c r="A12" s="18"/>
    </row>
    <row r="13" spans="1:3" ht="12">
      <c r="A13" s="18"/>
    </row>
    <row r="14" spans="1:3" ht="12">
      <c r="A14" s="18"/>
    </row>
    <row r="15" spans="1:3" ht="12">
      <c r="A15" s="18"/>
    </row>
    <row r="16" spans="1:3" ht="12">
      <c r="A16" s="18"/>
    </row>
    <row r="17" spans="1:1" ht="12">
      <c r="A17" s="18"/>
    </row>
    <row r="18" spans="1:1" ht="12">
      <c r="A18" s="18"/>
    </row>
    <row r="19" spans="1:1" ht="12">
      <c r="A19" s="18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indexed="31"/>
  </sheetPr>
  <dimension ref="A1:J62"/>
  <sheetViews>
    <sheetView showGridLines="0" topLeftCell="D24" zoomScaleNormal="100" workbookViewId="0">
      <selection activeCell="F46" sqref="F46"/>
    </sheetView>
  </sheetViews>
  <sheetFormatPr defaultRowHeight="11.25"/>
  <cols>
    <col min="1" max="1" width="10.7109375" style="25" hidden="1" customWidth="1"/>
    <col min="2" max="2" width="10.7109375" style="22" hidden="1" customWidth="1"/>
    <col min="3" max="3" width="3.7109375" style="26" hidden="1" customWidth="1"/>
    <col min="4" max="4" width="3.7109375" style="31" customWidth="1"/>
    <col min="5" max="5" width="55.28515625" style="31" customWidth="1"/>
    <col min="6" max="6" width="50.7109375" style="31" customWidth="1"/>
    <col min="7" max="7" width="3.7109375" style="30" customWidth="1"/>
    <col min="8" max="8" width="9.140625" style="31"/>
    <col min="9" max="9" width="9.140625" style="78" customWidth="1"/>
    <col min="10" max="16384" width="9.140625" style="31"/>
  </cols>
  <sheetData>
    <row r="1" spans="1:9" s="23" customFormat="1" ht="13.5" hidden="1" customHeight="1">
      <c r="A1" s="21"/>
      <c r="B1" s="22"/>
      <c r="F1" s="60">
        <v>31464180</v>
      </c>
      <c r="G1" s="24"/>
      <c r="I1" s="78"/>
    </row>
    <row r="2" spans="1:9" s="23" customFormat="1" ht="12" hidden="1" customHeight="1">
      <c r="A2" s="21"/>
      <c r="B2" s="22"/>
      <c r="G2" s="24"/>
      <c r="I2" s="78"/>
    </row>
    <row r="3" spans="1:9" hidden="1"/>
    <row r="4" spans="1:9">
      <c r="D4" s="27"/>
      <c r="E4" s="28"/>
      <c r="F4" s="29" t="str">
        <f>version</f>
        <v>Версия 1.1.1</v>
      </c>
    </row>
    <row r="5" spans="1:9" ht="22.5">
      <c r="D5" s="32"/>
      <c r="E5" s="524" t="s">
        <v>538</v>
      </c>
      <c r="F5" s="524"/>
      <c r="G5" s="310"/>
    </row>
    <row r="6" spans="1:9" s="318" customFormat="1" ht="6">
      <c r="A6" s="327"/>
      <c r="B6" s="315"/>
      <c r="C6" s="316"/>
      <c r="D6" s="317"/>
      <c r="E6" s="326"/>
      <c r="F6" s="328"/>
      <c r="G6" s="329"/>
      <c r="I6" s="320"/>
    </row>
    <row r="7" spans="1:9" ht="22.5">
      <c r="D7" s="32"/>
      <c r="E7" s="33" t="s">
        <v>8</v>
      </c>
      <c r="F7" s="332" t="s">
        <v>18</v>
      </c>
      <c r="G7" s="310"/>
    </row>
    <row r="8" spans="1:9" s="318" customFormat="1" ht="6" hidden="1">
      <c r="A8" s="324"/>
      <c r="B8" s="315"/>
      <c r="C8" s="316"/>
      <c r="D8" s="325"/>
      <c r="E8" s="326"/>
      <c r="F8" s="333"/>
      <c r="G8" s="319"/>
      <c r="I8" s="320"/>
    </row>
    <row r="9" spans="1:9" s="384" customFormat="1" ht="6" hidden="1">
      <c r="A9" s="378"/>
      <c r="B9" s="379"/>
      <c r="C9" s="380"/>
      <c r="D9" s="381"/>
      <c r="E9" s="386"/>
      <c r="F9" s="387"/>
      <c r="G9" s="381"/>
      <c r="I9" s="385"/>
    </row>
    <row r="10" spans="1:9" s="318" customFormat="1" ht="6" hidden="1">
      <c r="A10" s="324"/>
      <c r="B10" s="315"/>
      <c r="C10" s="316"/>
      <c r="D10" s="325"/>
      <c r="E10" s="326"/>
      <c r="F10" s="333"/>
      <c r="G10" s="319"/>
      <c r="I10" s="320"/>
    </row>
    <row r="11" spans="1:9" s="384" customFormat="1" ht="6" hidden="1">
      <c r="A11" s="378"/>
      <c r="B11" s="379"/>
      <c r="C11" s="380"/>
      <c r="D11" s="381"/>
      <c r="E11" s="382"/>
      <c r="F11" s="383"/>
      <c r="G11" s="381"/>
      <c r="I11" s="385"/>
    </row>
    <row r="12" spans="1:9" s="318" customFormat="1" ht="6">
      <c r="A12" s="324"/>
      <c r="B12" s="315"/>
      <c r="C12" s="316"/>
      <c r="D12" s="325"/>
      <c r="E12" s="326"/>
      <c r="F12" s="333"/>
      <c r="G12" s="319"/>
      <c r="I12" s="320"/>
    </row>
    <row r="13" spans="1:9" ht="22.5">
      <c r="A13" s="34"/>
      <c r="D13" s="35"/>
      <c r="E13" s="50" t="s">
        <v>462</v>
      </c>
      <c r="F13" s="334" t="s">
        <v>27</v>
      </c>
      <c r="G13" s="312"/>
    </row>
    <row r="14" spans="1:9" s="318" customFormat="1" ht="6">
      <c r="A14" s="324"/>
      <c r="B14" s="315"/>
      <c r="C14" s="316"/>
      <c r="D14" s="325"/>
      <c r="E14" s="326"/>
      <c r="F14" s="333"/>
      <c r="G14" s="319"/>
      <c r="I14" s="320"/>
    </row>
    <row r="15" spans="1:9" ht="22.5">
      <c r="A15" s="34"/>
      <c r="D15" s="35"/>
      <c r="E15" s="71" t="s">
        <v>463</v>
      </c>
      <c r="F15" s="472" t="s">
        <v>1552</v>
      </c>
      <c r="G15" s="312"/>
    </row>
    <row r="16" spans="1:9" s="318" customFormat="1" ht="6">
      <c r="A16" s="324"/>
      <c r="B16" s="315"/>
      <c r="C16" s="316"/>
      <c r="D16" s="325"/>
      <c r="E16" s="326"/>
      <c r="F16" s="333"/>
      <c r="G16" s="319"/>
      <c r="I16" s="320"/>
    </row>
    <row r="17" spans="1:9" ht="22.5">
      <c r="A17" s="34"/>
      <c r="D17" s="35"/>
      <c r="E17" s="71" t="s">
        <v>464</v>
      </c>
      <c r="F17" s="335" t="s">
        <v>465</v>
      </c>
      <c r="G17" s="312"/>
    </row>
    <row r="18" spans="1:9" s="318" customFormat="1" ht="6">
      <c r="A18" s="324"/>
      <c r="B18" s="315"/>
      <c r="C18" s="316"/>
      <c r="D18" s="325"/>
      <c r="E18" s="326"/>
      <c r="F18" s="333"/>
      <c r="G18" s="319"/>
      <c r="I18" s="320"/>
    </row>
    <row r="19" spans="1:9" ht="22.5">
      <c r="A19" s="34"/>
      <c r="D19" s="35"/>
      <c r="E19" s="71" t="s">
        <v>577</v>
      </c>
      <c r="F19" s="334" t="s">
        <v>26</v>
      </c>
      <c r="G19" s="312"/>
    </row>
    <row r="20" spans="1:9" s="318" customFormat="1" ht="6" hidden="1">
      <c r="A20" s="324"/>
      <c r="B20" s="315"/>
      <c r="C20" s="316"/>
      <c r="D20" s="325"/>
      <c r="E20" s="326"/>
      <c r="F20" s="333"/>
      <c r="G20" s="319"/>
      <c r="I20" s="320"/>
    </row>
    <row r="21" spans="1:9" ht="22.5" hidden="1">
      <c r="A21" s="34"/>
      <c r="D21" s="35"/>
      <c r="E21" s="71" t="s">
        <v>225</v>
      </c>
      <c r="F21" s="473" t="s">
        <v>590</v>
      </c>
      <c r="G21" s="312"/>
    </row>
    <row r="22" spans="1:9" s="306" customFormat="1" ht="5.25" hidden="1">
      <c r="A22" s="300"/>
      <c r="B22" s="301"/>
      <c r="C22" s="302"/>
      <c r="D22" s="303"/>
      <c r="E22" s="304"/>
      <c r="F22" s="336"/>
      <c r="G22" s="305"/>
      <c r="I22" s="307"/>
    </row>
    <row r="23" spans="1:9" hidden="1"/>
    <row r="24" spans="1:9" s="306" customFormat="1" ht="5.25">
      <c r="A24" s="300"/>
      <c r="B24" s="301"/>
      <c r="C24" s="302"/>
      <c r="D24" s="303"/>
      <c r="E24" s="304"/>
      <c r="F24" s="337"/>
      <c r="G24" s="305"/>
      <c r="I24" s="307"/>
    </row>
    <row r="25" spans="1:9" s="306" customFormat="1" ht="5.25" hidden="1">
      <c r="A25" s="300"/>
      <c r="B25" s="301"/>
      <c r="C25" s="302"/>
      <c r="D25" s="303"/>
      <c r="E25" s="304"/>
      <c r="F25" s="338"/>
      <c r="G25" s="305"/>
      <c r="I25" s="307"/>
    </row>
    <row r="26" spans="1:9" s="306" customFormat="1" ht="5.25" hidden="1">
      <c r="A26" s="300"/>
      <c r="B26" s="301"/>
      <c r="C26" s="302"/>
      <c r="D26" s="303"/>
      <c r="E26" s="304"/>
      <c r="F26" s="339"/>
      <c r="G26" s="305"/>
      <c r="I26" s="307"/>
    </row>
    <row r="27" spans="1:9" s="306" customFormat="1" ht="5.25" hidden="1">
      <c r="A27" s="300"/>
      <c r="B27" s="301"/>
      <c r="C27" s="302"/>
      <c r="D27" s="303"/>
      <c r="E27" s="304"/>
      <c r="F27" s="338"/>
      <c r="G27" s="305"/>
      <c r="I27" s="307"/>
    </row>
    <row r="28" spans="1:9" s="306" customFormat="1" ht="5.25" hidden="1">
      <c r="A28" s="300"/>
      <c r="B28" s="301"/>
      <c r="C28" s="302"/>
      <c r="D28" s="303"/>
      <c r="E28" s="304"/>
      <c r="F28" s="340"/>
      <c r="G28" s="305"/>
      <c r="I28" s="307"/>
    </row>
    <row r="29" spans="1:9" s="306" customFormat="1" ht="5.25" hidden="1">
      <c r="A29" s="308"/>
      <c r="B29" s="301"/>
      <c r="C29" s="302"/>
      <c r="D29" s="309"/>
      <c r="E29" s="304"/>
      <c r="F29" s="339"/>
      <c r="G29" s="305"/>
      <c r="I29" s="307"/>
    </row>
    <row r="30" spans="1:9" s="306" customFormat="1" ht="5.25" hidden="1">
      <c r="A30" s="308"/>
      <c r="B30" s="301"/>
      <c r="C30" s="302"/>
      <c r="D30" s="309"/>
      <c r="E30" s="304"/>
      <c r="F30" s="339"/>
      <c r="G30" s="309"/>
      <c r="I30" s="307"/>
    </row>
    <row r="31" spans="1:9" s="318" customFormat="1" ht="6" hidden="1">
      <c r="A31" s="324"/>
      <c r="B31" s="315"/>
      <c r="C31" s="316"/>
      <c r="D31" s="325"/>
      <c r="E31" s="326"/>
      <c r="F31" s="333"/>
      <c r="G31" s="319"/>
      <c r="I31" s="320"/>
    </row>
    <row r="32" spans="1:9" ht="22.5">
      <c r="D32" s="32"/>
      <c r="E32" s="50" t="s">
        <v>110</v>
      </c>
      <c r="F32" s="334" t="s">
        <v>26</v>
      </c>
      <c r="G32" s="311"/>
    </row>
    <row r="33" spans="1:10" ht="30" customHeight="1">
      <c r="C33" s="38"/>
      <c r="D33" s="35"/>
      <c r="E33" s="40"/>
      <c r="F33" s="341"/>
      <c r="G33" s="37"/>
    </row>
    <row r="34" spans="1:10" ht="22.5">
      <c r="C34" s="38"/>
      <c r="D34" s="39"/>
      <c r="E34" s="72" t="s">
        <v>466</v>
      </c>
      <c r="F34" s="342" t="s">
        <v>1008</v>
      </c>
      <c r="G34" s="313"/>
      <c r="J34" s="45"/>
    </row>
    <row r="35" spans="1:10" ht="22.5">
      <c r="C35" s="38"/>
      <c r="D35" s="39"/>
      <c r="E35" s="72" t="s">
        <v>135</v>
      </c>
      <c r="F35" s="498" t="s">
        <v>1558</v>
      </c>
      <c r="G35" s="313"/>
      <c r="J35" s="45"/>
    </row>
    <row r="36" spans="1:10" ht="22.5">
      <c r="C36" s="38"/>
      <c r="D36" s="39"/>
      <c r="E36" s="40" t="s">
        <v>9</v>
      </c>
      <c r="F36" s="342" t="s">
        <v>1009</v>
      </c>
      <c r="G36" s="313"/>
      <c r="J36" s="45"/>
    </row>
    <row r="37" spans="1:10" ht="22.5">
      <c r="C37" s="38"/>
      <c r="D37" s="39"/>
      <c r="E37" s="40" t="s">
        <v>10</v>
      </c>
      <c r="F37" s="342" t="s">
        <v>1013</v>
      </c>
      <c r="G37" s="313"/>
      <c r="H37" s="41"/>
      <c r="J37" s="45"/>
    </row>
    <row r="38" spans="1:10" s="318" customFormat="1" ht="6">
      <c r="A38" s="324"/>
      <c r="B38" s="315"/>
      <c r="C38" s="316"/>
      <c r="D38" s="325"/>
      <c r="E38" s="326"/>
      <c r="F38" s="333"/>
      <c r="G38" s="319"/>
      <c r="I38" s="320"/>
    </row>
    <row r="39" spans="1:10" ht="22.5">
      <c r="A39" s="34"/>
      <c r="D39" s="35"/>
      <c r="E39" s="71" t="s">
        <v>569</v>
      </c>
      <c r="F39" s="482" t="s">
        <v>571</v>
      </c>
      <c r="G39" s="312"/>
    </row>
    <row r="40" spans="1:10" s="318" customFormat="1" ht="6">
      <c r="A40" s="324"/>
      <c r="B40" s="315"/>
      <c r="C40" s="316"/>
      <c r="D40" s="325"/>
      <c r="E40" s="326"/>
      <c r="F40" s="333"/>
      <c r="G40" s="319"/>
      <c r="I40" s="320"/>
    </row>
    <row r="41" spans="1:10" ht="22.5">
      <c r="D41" s="32"/>
      <c r="E41" s="50" t="s">
        <v>350</v>
      </c>
      <c r="F41" s="335" t="s">
        <v>136</v>
      </c>
      <c r="G41" s="311"/>
    </row>
    <row r="42" spans="1:10" s="306" customFormat="1" ht="5.25" hidden="1">
      <c r="A42" s="300"/>
      <c r="B42" s="301"/>
      <c r="C42" s="302"/>
      <c r="D42" s="303"/>
      <c r="E42" s="304"/>
      <c r="F42" s="338"/>
      <c r="G42" s="305"/>
      <c r="I42" s="307"/>
    </row>
    <row r="43" spans="1:10" s="306" customFormat="1" ht="5.25" hidden="1">
      <c r="A43" s="300"/>
      <c r="B43" s="301"/>
      <c r="C43" s="302"/>
      <c r="D43" s="303"/>
      <c r="E43" s="304"/>
      <c r="F43" s="338"/>
      <c r="G43" s="305"/>
      <c r="I43" s="307"/>
    </row>
    <row r="44" spans="1:10" s="306" customFormat="1" ht="5.25" hidden="1">
      <c r="A44" s="330"/>
      <c r="B44" s="301"/>
      <c r="C44" s="302"/>
      <c r="D44" s="309"/>
      <c r="F44" s="340"/>
      <c r="G44" s="305"/>
      <c r="I44" s="307"/>
    </row>
    <row r="45" spans="1:10" s="318" customFormat="1" ht="6">
      <c r="A45" s="314"/>
      <c r="B45" s="321"/>
      <c r="C45" s="316"/>
      <c r="D45" s="322"/>
      <c r="E45" s="323"/>
      <c r="F45" s="343"/>
      <c r="G45" s="319"/>
      <c r="I45" s="320"/>
    </row>
    <row r="46" spans="1:10" ht="22.5">
      <c r="A46" s="42"/>
      <c r="B46" s="43"/>
      <c r="D46" s="44"/>
      <c r="E46" s="52" t="s">
        <v>461</v>
      </c>
      <c r="F46" s="389" t="str">
        <f>IF(mail_post="","",mail_post)</f>
        <v>197229, г. Санкт-Петербург, Юнтоловский пр-т, 49к6, п.8-н</v>
      </c>
      <c r="G46" s="312"/>
    </row>
    <row r="47" spans="1:10" ht="19.5" hidden="1">
      <c r="D47" s="32"/>
      <c r="E47" s="33"/>
      <c r="F47" s="344"/>
      <c r="G47" s="27"/>
    </row>
    <row r="48" spans="1:10" s="318" customFormat="1" ht="6">
      <c r="A48" s="314"/>
      <c r="B48" s="315"/>
      <c r="C48" s="316"/>
      <c r="D48" s="317"/>
      <c r="F48" s="345"/>
      <c r="G48" s="319"/>
      <c r="I48" s="320"/>
    </row>
    <row r="49" spans="1:9" ht="22.5">
      <c r="A49" s="42"/>
      <c r="B49" s="43"/>
      <c r="D49" s="44"/>
      <c r="E49" s="52" t="s">
        <v>368</v>
      </c>
      <c r="F49" s="388" t="str">
        <f>ruk_f &amp; " " &amp; ruk_i &amp; " " &amp; ruk_o</f>
        <v>Панаско  Дмитрий  Юрьевич</v>
      </c>
      <c r="G49" s="312"/>
    </row>
    <row r="50" spans="1:9" s="384" customFormat="1" ht="6" hidden="1">
      <c r="A50" s="453"/>
      <c r="B50" s="454"/>
      <c r="C50" s="380"/>
      <c r="D50" s="455"/>
      <c r="E50" s="456"/>
      <c r="F50" s="457"/>
      <c r="G50" s="458"/>
      <c r="I50" s="385"/>
    </row>
    <row r="51" spans="1:9" ht="19.5" hidden="1">
      <c r="A51" s="42"/>
      <c r="B51" s="43"/>
      <c r="D51" s="44"/>
      <c r="E51" s="52"/>
      <c r="F51" s="295"/>
      <c r="G51" s="36"/>
    </row>
    <row r="52" spans="1:9" ht="13.5" hidden="1" customHeight="1">
      <c r="D52" s="32"/>
      <c r="E52" s="33"/>
      <c r="F52" s="49"/>
      <c r="G52" s="27"/>
    </row>
    <row r="53" spans="1:9" ht="20.100000000000001" hidden="1" customHeight="1">
      <c r="A53" s="42"/>
      <c r="D53" s="27"/>
      <c r="F53" s="51"/>
      <c r="G53" s="36"/>
    </row>
    <row r="54" spans="1:9" ht="19.5" hidden="1">
      <c r="A54" s="42"/>
      <c r="B54" s="43"/>
      <c r="D54" s="44"/>
      <c r="E54" s="52"/>
      <c r="F54" s="295"/>
      <c r="G54" s="36"/>
    </row>
    <row r="55" spans="1:9" ht="19.5" hidden="1">
      <c r="A55" s="42"/>
      <c r="B55" s="43"/>
      <c r="D55" s="44"/>
      <c r="E55" s="52"/>
      <c r="F55" s="295"/>
      <c r="G55" s="36"/>
    </row>
    <row r="56" spans="1:9" ht="13.5" hidden="1" customHeight="1">
      <c r="D56" s="32"/>
      <c r="E56" s="33"/>
      <c r="F56" s="49"/>
      <c r="G56" s="27"/>
    </row>
    <row r="57" spans="1:9" hidden="1">
      <c r="A57" s="42"/>
      <c r="D57" s="27"/>
      <c r="F57" s="51"/>
      <c r="G57" s="36"/>
    </row>
    <row r="58" spans="1:9" ht="27">
      <c r="A58" s="42"/>
      <c r="B58" s="43"/>
      <c r="D58" s="44"/>
      <c r="E58" s="33"/>
      <c r="F58" s="459" t="s">
        <v>512</v>
      </c>
      <c r="G58" s="462"/>
    </row>
    <row r="59" spans="1:9" ht="27">
      <c r="A59" s="42"/>
      <c r="B59" s="43"/>
      <c r="D59" s="44"/>
      <c r="E59" s="460" t="s">
        <v>513</v>
      </c>
      <c r="F59" s="497" t="s">
        <v>1554</v>
      </c>
      <c r="G59" s="462"/>
    </row>
    <row r="60" spans="1:9" ht="27">
      <c r="A60" s="42"/>
      <c r="B60" s="43"/>
      <c r="D60" s="44"/>
      <c r="E60" s="460" t="s">
        <v>514</v>
      </c>
      <c r="F60" s="497" t="s">
        <v>1555</v>
      </c>
      <c r="G60" s="462"/>
    </row>
    <row r="61" spans="1:9" ht="27">
      <c r="A61" s="42"/>
      <c r="B61" s="43"/>
      <c r="D61" s="44"/>
      <c r="E61" s="460" t="s">
        <v>515</v>
      </c>
      <c r="F61" s="497" t="s">
        <v>1556</v>
      </c>
      <c r="G61" s="462"/>
    </row>
    <row r="62" spans="1:9" ht="27">
      <c r="E62" s="461" t="s">
        <v>516</v>
      </c>
      <c r="F62" s="497" t="s">
        <v>1557</v>
      </c>
      <c r="G62" s="463"/>
    </row>
  </sheetData>
  <sheetProtection algorithmName="SHA-512" hashValue="yXbEu+VpVfAJL8rpNY2khlUIk7k2Q7+xxL99PEejTesm2XGdedM+BVFgZujduGQgkLqUywBzeAf/Tu4WFD7cVA==" saltValue="jYLegiP2g7gEzTHd5KrRoA==" spinCount="100000" sheet="1" objects="1" scenarios="1" formatColumns="0" formatRows="0"/>
  <dataConsolidate leftLabels="1"/>
  <mergeCells count="1">
    <mergeCell ref="E5:F5"/>
  </mergeCells>
  <phoneticPr fontId="8" type="noConversion"/>
  <dataValidations xWindow="446" yWindow="425" count="7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2 F13 F19">
      <formula1>"a"</formula1>
    </dataValidation>
    <dataValidation type="textLength" operator="lessThanOrEqual" allowBlank="1" showInputMessage="1" showErrorMessage="1" errorTitle="Ошибка" error="Допускаетꬨ˻_x0000__x0000__x0010__x0000__x0008__x0001__x0000__x0000_ÿ_x0000_￷_xffff__x0000__x0000_ 900 символов!" sqref="F54:F55 F35 F45:F46 F49:F51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17">
      <formula1>data_type</formula1>
    </dataValidation>
    <dataValidation type="list" allowBlank="1" showInputMessage="1" showErrorMessage="1" errorTitle="Ошибка" error="Выберите значение из списка" prompt="Выберите значение из списка" sqref="F41">
      <formula1>kind_of_NDS</formula1>
    </dataValidation>
    <dataValidation type="textLength" operator="lessThanOrEqual" allowBlank="1" showInputMessage="1" showErrorMessage="1" errorTitle="Ошибка" error="Допускается ввод не более 900 символов!" sqref="F59:F62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5 F21"/>
    <dataValidation type="list" allowBlank="1" showInputMessage="1" showErrorMessage="1" errorTitle="Ошибка" error="Выберите значение из списка" prompt="Выберите значение из списка" sqref="F39">
      <formula1>kind_of_org_type</formula1>
    </dataValidation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9"/>
    <col min="2" max="16384" width="9.140625" style="20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10"/>
    <col min="27" max="36" width="9.140625" style="11"/>
    <col min="37" max="16384" width="9.140625" style="10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219"/>
  <sheetViews>
    <sheetView showGridLines="0" zoomScaleNormal="100" workbookViewId="0"/>
  </sheetViews>
  <sheetFormatPr defaultRowHeight="11.25"/>
  <cols>
    <col min="1" max="16384" width="9.140625" style="6"/>
  </cols>
  <sheetData>
    <row r="1" spans="1:10">
      <c r="A1" s="6" t="s">
        <v>1314</v>
      </c>
      <c r="B1" s="6" t="s">
        <v>591</v>
      </c>
      <c r="C1" s="6" t="s">
        <v>592</v>
      </c>
      <c r="D1" s="6" t="s">
        <v>593</v>
      </c>
      <c r="E1" s="6" t="s">
        <v>594</v>
      </c>
      <c r="F1" s="6" t="s">
        <v>595</v>
      </c>
      <c r="G1" s="6" t="s">
        <v>596</v>
      </c>
      <c r="H1" s="6" t="s">
        <v>597</v>
      </c>
      <c r="I1" s="6" t="s">
        <v>598</v>
      </c>
    </row>
    <row r="2" spans="1:10">
      <c r="A2" s="6">
        <v>1</v>
      </c>
      <c r="B2" s="6" t="s">
        <v>599</v>
      </c>
      <c r="C2" s="6" t="s">
        <v>18</v>
      </c>
      <c r="D2" s="6" t="s">
        <v>600</v>
      </c>
      <c r="E2" s="6" t="s">
        <v>601</v>
      </c>
      <c r="F2" s="6" t="s">
        <v>602</v>
      </c>
      <c r="G2" s="6" t="s">
        <v>603</v>
      </c>
      <c r="H2" s="6" t="s">
        <v>376</v>
      </c>
      <c r="I2" s="6" t="s">
        <v>376</v>
      </c>
      <c r="J2" s="6" t="s">
        <v>221</v>
      </c>
    </row>
    <row r="3" spans="1:10">
      <c r="A3" s="6">
        <v>2</v>
      </c>
      <c r="B3" s="6" t="s">
        <v>599</v>
      </c>
      <c r="C3" s="6" t="s">
        <v>18</v>
      </c>
      <c r="D3" s="6" t="s">
        <v>604</v>
      </c>
      <c r="E3" s="6" t="s">
        <v>605</v>
      </c>
      <c r="F3" s="6" t="s">
        <v>606</v>
      </c>
      <c r="G3" s="6" t="s">
        <v>607</v>
      </c>
      <c r="H3" s="6" t="s">
        <v>376</v>
      </c>
      <c r="I3" s="6" t="s">
        <v>376</v>
      </c>
      <c r="J3" s="6" t="s">
        <v>221</v>
      </c>
    </row>
    <row r="4" spans="1:10">
      <c r="A4" s="6">
        <v>3</v>
      </c>
      <c r="B4" s="6" t="s">
        <v>599</v>
      </c>
      <c r="C4" s="6" t="s">
        <v>18</v>
      </c>
      <c r="D4" s="6" t="s">
        <v>608</v>
      </c>
      <c r="E4" s="6" t="s">
        <v>609</v>
      </c>
      <c r="F4" s="6" t="s">
        <v>610</v>
      </c>
      <c r="G4" s="6" t="s">
        <v>611</v>
      </c>
      <c r="H4" s="6" t="s">
        <v>376</v>
      </c>
      <c r="I4" s="6" t="s">
        <v>376</v>
      </c>
      <c r="J4" s="6" t="s">
        <v>221</v>
      </c>
    </row>
    <row r="5" spans="1:10">
      <c r="A5" s="6">
        <v>4</v>
      </c>
      <c r="B5" s="6" t="s">
        <v>599</v>
      </c>
      <c r="C5" s="6" t="s">
        <v>18</v>
      </c>
      <c r="D5" s="6" t="s">
        <v>612</v>
      </c>
      <c r="E5" s="6" t="s">
        <v>613</v>
      </c>
      <c r="F5" s="6" t="s">
        <v>614</v>
      </c>
      <c r="G5" s="6" t="s">
        <v>615</v>
      </c>
      <c r="H5" s="6" t="s">
        <v>376</v>
      </c>
      <c r="I5" s="6" t="s">
        <v>376</v>
      </c>
      <c r="J5" s="6" t="s">
        <v>221</v>
      </c>
    </row>
    <row r="6" spans="1:10">
      <c r="A6" s="6">
        <v>5</v>
      </c>
      <c r="B6" s="6" t="s">
        <v>599</v>
      </c>
      <c r="C6" s="6" t="s">
        <v>18</v>
      </c>
      <c r="D6" s="6" t="s">
        <v>616</v>
      </c>
      <c r="E6" s="6" t="s">
        <v>617</v>
      </c>
      <c r="F6" s="6" t="s">
        <v>618</v>
      </c>
      <c r="G6" s="6" t="s">
        <v>619</v>
      </c>
      <c r="H6" s="6" t="s">
        <v>376</v>
      </c>
      <c r="I6" s="6" t="s">
        <v>376</v>
      </c>
      <c r="J6" s="6" t="s">
        <v>221</v>
      </c>
    </row>
    <row r="7" spans="1:10">
      <c r="A7" s="6">
        <v>6</v>
      </c>
      <c r="B7" s="6" t="s">
        <v>599</v>
      </c>
      <c r="C7" s="6" t="s">
        <v>18</v>
      </c>
      <c r="D7" s="6" t="s">
        <v>620</v>
      </c>
      <c r="E7" s="6" t="s">
        <v>621</v>
      </c>
      <c r="F7" s="6" t="s">
        <v>622</v>
      </c>
      <c r="G7" s="6" t="s">
        <v>611</v>
      </c>
      <c r="H7" s="6" t="s">
        <v>376</v>
      </c>
      <c r="I7" s="6" t="s">
        <v>376</v>
      </c>
      <c r="J7" s="6" t="s">
        <v>221</v>
      </c>
    </row>
    <row r="8" spans="1:10">
      <c r="A8" s="6">
        <v>7</v>
      </c>
      <c r="B8" s="6" t="s">
        <v>599</v>
      </c>
      <c r="C8" s="6" t="s">
        <v>18</v>
      </c>
      <c r="D8" s="6" t="s">
        <v>623</v>
      </c>
      <c r="E8" s="6" t="s">
        <v>624</v>
      </c>
      <c r="F8" s="6" t="s">
        <v>625</v>
      </c>
      <c r="G8" s="6" t="s">
        <v>619</v>
      </c>
      <c r="H8" s="6" t="s">
        <v>376</v>
      </c>
      <c r="I8" s="6" t="s">
        <v>376</v>
      </c>
      <c r="J8" s="6" t="s">
        <v>221</v>
      </c>
    </row>
    <row r="9" spans="1:10">
      <c r="A9" s="6">
        <v>8</v>
      </c>
      <c r="B9" s="6" t="s">
        <v>599</v>
      </c>
      <c r="C9" s="6" t="s">
        <v>18</v>
      </c>
      <c r="D9" s="6" t="s">
        <v>626</v>
      </c>
      <c r="E9" s="6" t="s">
        <v>627</v>
      </c>
      <c r="F9" s="6" t="s">
        <v>628</v>
      </c>
      <c r="G9" s="6" t="s">
        <v>629</v>
      </c>
      <c r="H9" s="6" t="s">
        <v>376</v>
      </c>
      <c r="I9" s="6" t="s">
        <v>376</v>
      </c>
      <c r="J9" s="6" t="s">
        <v>221</v>
      </c>
    </row>
    <row r="10" spans="1:10">
      <c r="A10" s="6">
        <v>9</v>
      </c>
      <c r="B10" s="6" t="s">
        <v>599</v>
      </c>
      <c r="C10" s="6" t="s">
        <v>18</v>
      </c>
      <c r="D10" s="6" t="s">
        <v>630</v>
      </c>
      <c r="E10" s="6" t="s">
        <v>631</v>
      </c>
      <c r="F10" s="6" t="s">
        <v>632</v>
      </c>
      <c r="G10" s="6" t="s">
        <v>633</v>
      </c>
      <c r="H10" s="6" t="s">
        <v>376</v>
      </c>
      <c r="I10" s="6" t="s">
        <v>376</v>
      </c>
      <c r="J10" s="6" t="s">
        <v>221</v>
      </c>
    </row>
    <row r="11" spans="1:10">
      <c r="A11" s="6">
        <v>10</v>
      </c>
      <c r="B11" s="6" t="s">
        <v>599</v>
      </c>
      <c r="C11" s="6" t="s">
        <v>18</v>
      </c>
      <c r="D11" s="6" t="s">
        <v>634</v>
      </c>
      <c r="E11" s="6" t="s">
        <v>635</v>
      </c>
      <c r="F11" s="6" t="s">
        <v>636</v>
      </c>
      <c r="G11" s="6" t="s">
        <v>637</v>
      </c>
      <c r="H11" s="6" t="s">
        <v>638</v>
      </c>
      <c r="I11" s="6" t="s">
        <v>376</v>
      </c>
      <c r="J11" s="6" t="s">
        <v>221</v>
      </c>
    </row>
    <row r="12" spans="1:10">
      <c r="A12" s="6">
        <v>11</v>
      </c>
      <c r="B12" s="6" t="s">
        <v>599</v>
      </c>
      <c r="C12" s="6" t="s">
        <v>18</v>
      </c>
      <c r="D12" s="6" t="s">
        <v>639</v>
      </c>
      <c r="E12" s="6" t="s">
        <v>635</v>
      </c>
      <c r="F12" s="6" t="s">
        <v>636</v>
      </c>
      <c r="G12" s="6" t="s">
        <v>640</v>
      </c>
      <c r="H12" s="6" t="s">
        <v>376</v>
      </c>
      <c r="I12" s="6" t="s">
        <v>376</v>
      </c>
      <c r="J12" s="6" t="s">
        <v>221</v>
      </c>
    </row>
    <row r="13" spans="1:10">
      <c r="A13" s="6">
        <v>12</v>
      </c>
      <c r="B13" s="6" t="s">
        <v>599</v>
      </c>
      <c r="C13" s="6" t="s">
        <v>18</v>
      </c>
      <c r="D13" s="6" t="s">
        <v>641</v>
      </c>
      <c r="E13" s="6" t="s">
        <v>642</v>
      </c>
      <c r="F13" s="6" t="s">
        <v>643</v>
      </c>
      <c r="G13" s="6" t="s">
        <v>644</v>
      </c>
      <c r="H13" s="6" t="s">
        <v>376</v>
      </c>
      <c r="I13" s="6" t="s">
        <v>376</v>
      </c>
      <c r="J13" s="6" t="s">
        <v>221</v>
      </c>
    </row>
    <row r="14" spans="1:10">
      <c r="A14" s="6">
        <v>13</v>
      </c>
      <c r="B14" s="6" t="s">
        <v>599</v>
      </c>
      <c r="C14" s="6" t="s">
        <v>18</v>
      </c>
      <c r="D14" s="6" t="s">
        <v>645</v>
      </c>
      <c r="E14" s="6" t="s">
        <v>646</v>
      </c>
      <c r="F14" s="6" t="s">
        <v>647</v>
      </c>
      <c r="G14" s="6" t="s">
        <v>615</v>
      </c>
      <c r="H14" s="6" t="s">
        <v>376</v>
      </c>
      <c r="I14" s="6" t="s">
        <v>376</v>
      </c>
      <c r="J14" s="6" t="s">
        <v>221</v>
      </c>
    </row>
    <row r="15" spans="1:10">
      <c r="A15" s="6">
        <v>14</v>
      </c>
      <c r="B15" s="6" t="s">
        <v>599</v>
      </c>
      <c r="C15" s="6" t="s">
        <v>18</v>
      </c>
      <c r="D15" s="6" t="s">
        <v>648</v>
      </c>
      <c r="E15" s="6" t="s">
        <v>649</v>
      </c>
      <c r="F15" s="6" t="s">
        <v>650</v>
      </c>
      <c r="G15" s="6" t="s">
        <v>607</v>
      </c>
      <c r="H15" s="6" t="s">
        <v>376</v>
      </c>
      <c r="I15" s="6" t="s">
        <v>376</v>
      </c>
      <c r="J15" s="6" t="s">
        <v>221</v>
      </c>
    </row>
    <row r="16" spans="1:10">
      <c r="A16" s="6">
        <v>15</v>
      </c>
      <c r="B16" s="6" t="s">
        <v>599</v>
      </c>
      <c r="C16" s="6" t="s">
        <v>18</v>
      </c>
      <c r="D16" s="6" t="s">
        <v>651</v>
      </c>
      <c r="E16" s="6" t="s">
        <v>652</v>
      </c>
      <c r="F16" s="6" t="s">
        <v>653</v>
      </c>
      <c r="G16" s="6" t="s">
        <v>619</v>
      </c>
      <c r="H16" s="6" t="s">
        <v>376</v>
      </c>
      <c r="I16" s="6" t="s">
        <v>376</v>
      </c>
      <c r="J16" s="6" t="s">
        <v>221</v>
      </c>
    </row>
    <row r="17" spans="1:10">
      <c r="A17" s="6">
        <v>16</v>
      </c>
      <c r="B17" s="6" t="s">
        <v>599</v>
      </c>
      <c r="C17" s="6" t="s">
        <v>18</v>
      </c>
      <c r="D17" s="6" t="s">
        <v>654</v>
      </c>
      <c r="E17" s="6" t="s">
        <v>655</v>
      </c>
      <c r="F17" s="6" t="s">
        <v>656</v>
      </c>
      <c r="G17" s="6" t="s">
        <v>607</v>
      </c>
      <c r="H17" s="6" t="s">
        <v>376</v>
      </c>
      <c r="I17" s="6" t="s">
        <v>376</v>
      </c>
      <c r="J17" s="6" t="s">
        <v>221</v>
      </c>
    </row>
    <row r="18" spans="1:10">
      <c r="A18" s="6">
        <v>17</v>
      </c>
      <c r="B18" s="6" t="s">
        <v>599</v>
      </c>
      <c r="C18" s="6" t="s">
        <v>18</v>
      </c>
      <c r="D18" s="6" t="s">
        <v>657</v>
      </c>
      <c r="E18" s="6" t="s">
        <v>658</v>
      </c>
      <c r="F18" s="6" t="s">
        <v>659</v>
      </c>
      <c r="G18" s="6" t="s">
        <v>603</v>
      </c>
      <c r="H18" s="6" t="s">
        <v>376</v>
      </c>
      <c r="I18" s="6" t="s">
        <v>376</v>
      </c>
      <c r="J18" s="6" t="s">
        <v>221</v>
      </c>
    </row>
    <row r="19" spans="1:10">
      <c r="A19" s="6">
        <v>18</v>
      </c>
      <c r="B19" s="6" t="s">
        <v>599</v>
      </c>
      <c r="C19" s="6" t="s">
        <v>18</v>
      </c>
      <c r="D19" s="6" t="s">
        <v>660</v>
      </c>
      <c r="E19" s="6" t="s">
        <v>661</v>
      </c>
      <c r="F19" s="6" t="s">
        <v>662</v>
      </c>
      <c r="G19" s="6" t="s">
        <v>619</v>
      </c>
      <c r="H19" s="6" t="s">
        <v>376</v>
      </c>
      <c r="I19" s="6" t="s">
        <v>376</v>
      </c>
      <c r="J19" s="6" t="s">
        <v>221</v>
      </c>
    </row>
    <row r="20" spans="1:10">
      <c r="A20" s="6">
        <v>19</v>
      </c>
      <c r="B20" s="6" t="s">
        <v>599</v>
      </c>
      <c r="C20" s="6" t="s">
        <v>18</v>
      </c>
      <c r="D20" s="6" t="s">
        <v>663</v>
      </c>
      <c r="E20" s="6" t="s">
        <v>664</v>
      </c>
      <c r="F20" s="6" t="s">
        <v>665</v>
      </c>
      <c r="G20" s="6" t="s">
        <v>666</v>
      </c>
      <c r="H20" s="6" t="s">
        <v>376</v>
      </c>
      <c r="I20" s="6" t="s">
        <v>376</v>
      </c>
      <c r="J20" s="6" t="s">
        <v>221</v>
      </c>
    </row>
    <row r="21" spans="1:10">
      <c r="A21" s="6">
        <v>20</v>
      </c>
      <c r="B21" s="6" t="s">
        <v>599</v>
      </c>
      <c r="C21" s="6" t="s">
        <v>18</v>
      </c>
      <c r="D21" s="6" t="s">
        <v>667</v>
      </c>
      <c r="E21" s="6" t="s">
        <v>668</v>
      </c>
      <c r="F21" s="6" t="s">
        <v>669</v>
      </c>
      <c r="G21" s="6" t="s">
        <v>670</v>
      </c>
      <c r="H21" s="6" t="s">
        <v>376</v>
      </c>
      <c r="I21" s="6" t="s">
        <v>376</v>
      </c>
      <c r="J21" s="6" t="s">
        <v>221</v>
      </c>
    </row>
    <row r="22" spans="1:10">
      <c r="A22" s="6">
        <v>21</v>
      </c>
      <c r="B22" s="6" t="s">
        <v>599</v>
      </c>
      <c r="C22" s="6" t="s">
        <v>18</v>
      </c>
      <c r="D22" s="6" t="s">
        <v>671</v>
      </c>
      <c r="E22" s="6" t="s">
        <v>672</v>
      </c>
      <c r="F22" s="6" t="s">
        <v>673</v>
      </c>
      <c r="G22" s="6" t="s">
        <v>611</v>
      </c>
      <c r="H22" s="6" t="s">
        <v>376</v>
      </c>
      <c r="I22" s="6" t="s">
        <v>376</v>
      </c>
      <c r="J22" s="6" t="s">
        <v>221</v>
      </c>
    </row>
    <row r="23" spans="1:10">
      <c r="A23" s="6">
        <v>22</v>
      </c>
      <c r="B23" s="6" t="s">
        <v>599</v>
      </c>
      <c r="C23" s="6" t="s">
        <v>18</v>
      </c>
      <c r="D23" s="6" t="s">
        <v>674</v>
      </c>
      <c r="E23" s="6" t="s">
        <v>675</v>
      </c>
      <c r="F23" s="6" t="s">
        <v>676</v>
      </c>
      <c r="G23" s="6" t="s">
        <v>677</v>
      </c>
      <c r="H23" s="6" t="s">
        <v>376</v>
      </c>
      <c r="I23" s="6" t="s">
        <v>376</v>
      </c>
      <c r="J23" s="6" t="s">
        <v>221</v>
      </c>
    </row>
    <row r="24" spans="1:10">
      <c r="A24" s="6">
        <v>23</v>
      </c>
      <c r="B24" s="6" t="s">
        <v>599</v>
      </c>
      <c r="C24" s="6" t="s">
        <v>18</v>
      </c>
      <c r="D24" s="6" t="s">
        <v>678</v>
      </c>
      <c r="E24" s="6" t="s">
        <v>679</v>
      </c>
      <c r="F24" s="6" t="s">
        <v>680</v>
      </c>
      <c r="G24" s="6" t="s">
        <v>681</v>
      </c>
      <c r="H24" s="6" t="s">
        <v>376</v>
      </c>
      <c r="I24" s="6" t="s">
        <v>376</v>
      </c>
      <c r="J24" s="6" t="s">
        <v>221</v>
      </c>
    </row>
    <row r="25" spans="1:10">
      <c r="A25" s="6">
        <v>24</v>
      </c>
      <c r="B25" s="6" t="s">
        <v>599</v>
      </c>
      <c r="C25" s="6" t="s">
        <v>18</v>
      </c>
      <c r="D25" s="6" t="s">
        <v>682</v>
      </c>
      <c r="E25" s="6" t="s">
        <v>683</v>
      </c>
      <c r="F25" s="6" t="s">
        <v>684</v>
      </c>
      <c r="G25" s="6" t="s">
        <v>603</v>
      </c>
      <c r="H25" s="6" t="s">
        <v>376</v>
      </c>
      <c r="I25" s="6" t="s">
        <v>376</v>
      </c>
      <c r="J25" s="6" t="s">
        <v>221</v>
      </c>
    </row>
    <row r="26" spans="1:10">
      <c r="A26" s="6">
        <v>25</v>
      </c>
      <c r="B26" s="6" t="s">
        <v>599</v>
      </c>
      <c r="C26" s="6" t="s">
        <v>18</v>
      </c>
      <c r="D26" s="6" t="s">
        <v>685</v>
      </c>
      <c r="E26" s="6" t="s">
        <v>686</v>
      </c>
      <c r="F26" s="6" t="s">
        <v>687</v>
      </c>
      <c r="G26" s="6" t="s">
        <v>607</v>
      </c>
      <c r="H26" s="6" t="s">
        <v>376</v>
      </c>
      <c r="I26" s="6" t="s">
        <v>376</v>
      </c>
      <c r="J26" s="6" t="s">
        <v>221</v>
      </c>
    </row>
    <row r="27" spans="1:10">
      <c r="A27" s="6">
        <v>26</v>
      </c>
      <c r="B27" s="6" t="s">
        <v>599</v>
      </c>
      <c r="C27" s="6" t="s">
        <v>18</v>
      </c>
      <c r="D27" s="6" t="s">
        <v>688</v>
      </c>
      <c r="E27" s="6" t="s">
        <v>689</v>
      </c>
      <c r="F27" s="6" t="s">
        <v>690</v>
      </c>
      <c r="G27" s="6" t="s">
        <v>603</v>
      </c>
      <c r="H27" s="6" t="s">
        <v>376</v>
      </c>
      <c r="I27" s="6" t="s">
        <v>376</v>
      </c>
      <c r="J27" s="6" t="s">
        <v>221</v>
      </c>
    </row>
    <row r="28" spans="1:10">
      <c r="A28" s="6">
        <v>27</v>
      </c>
      <c r="B28" s="6" t="s">
        <v>599</v>
      </c>
      <c r="C28" s="6" t="s">
        <v>18</v>
      </c>
      <c r="D28" s="6" t="s">
        <v>691</v>
      </c>
      <c r="E28" s="6" t="s">
        <v>692</v>
      </c>
      <c r="F28" s="6" t="s">
        <v>693</v>
      </c>
      <c r="G28" s="6" t="s">
        <v>607</v>
      </c>
      <c r="H28" s="6" t="s">
        <v>376</v>
      </c>
      <c r="I28" s="6" t="s">
        <v>694</v>
      </c>
      <c r="J28" s="6" t="s">
        <v>221</v>
      </c>
    </row>
    <row r="29" spans="1:10">
      <c r="A29" s="6">
        <v>28</v>
      </c>
      <c r="B29" s="6" t="s">
        <v>599</v>
      </c>
      <c r="C29" s="6" t="s">
        <v>18</v>
      </c>
      <c r="D29" s="6" t="s">
        <v>695</v>
      </c>
      <c r="E29" s="6" t="s">
        <v>696</v>
      </c>
      <c r="F29" s="6" t="s">
        <v>697</v>
      </c>
      <c r="G29" s="6" t="s">
        <v>611</v>
      </c>
      <c r="H29" s="6" t="s">
        <v>698</v>
      </c>
      <c r="I29" s="6" t="s">
        <v>376</v>
      </c>
      <c r="J29" s="6" t="s">
        <v>221</v>
      </c>
    </row>
    <row r="30" spans="1:10">
      <c r="A30" s="6">
        <v>29</v>
      </c>
      <c r="B30" s="6" t="s">
        <v>599</v>
      </c>
      <c r="C30" s="6" t="s">
        <v>18</v>
      </c>
      <c r="D30" s="6" t="s">
        <v>699</v>
      </c>
      <c r="E30" s="6" t="s">
        <v>700</v>
      </c>
      <c r="F30" s="6" t="s">
        <v>701</v>
      </c>
      <c r="G30" s="6" t="s">
        <v>702</v>
      </c>
      <c r="H30" s="6" t="s">
        <v>376</v>
      </c>
      <c r="I30" s="6" t="s">
        <v>376</v>
      </c>
      <c r="J30" s="6" t="s">
        <v>221</v>
      </c>
    </row>
    <row r="31" spans="1:10">
      <c r="A31" s="6">
        <v>30</v>
      </c>
      <c r="B31" s="6" t="s">
        <v>599</v>
      </c>
      <c r="C31" s="6" t="s">
        <v>18</v>
      </c>
      <c r="D31" s="6" t="s">
        <v>703</v>
      </c>
      <c r="E31" s="6" t="s">
        <v>704</v>
      </c>
      <c r="F31" s="6" t="s">
        <v>705</v>
      </c>
      <c r="G31" s="6" t="s">
        <v>706</v>
      </c>
      <c r="H31" s="6" t="s">
        <v>376</v>
      </c>
      <c r="I31" s="6" t="s">
        <v>376</v>
      </c>
      <c r="J31" s="6" t="s">
        <v>221</v>
      </c>
    </row>
    <row r="32" spans="1:10">
      <c r="A32" s="6">
        <v>31</v>
      </c>
      <c r="B32" s="6" t="s">
        <v>599</v>
      </c>
      <c r="C32" s="6" t="s">
        <v>18</v>
      </c>
      <c r="D32" s="6" t="s">
        <v>707</v>
      </c>
      <c r="E32" s="6" t="s">
        <v>708</v>
      </c>
      <c r="F32" s="6" t="s">
        <v>709</v>
      </c>
      <c r="G32" s="6" t="s">
        <v>710</v>
      </c>
      <c r="H32" s="6" t="s">
        <v>376</v>
      </c>
      <c r="I32" s="6" t="s">
        <v>711</v>
      </c>
      <c r="J32" s="6" t="s">
        <v>221</v>
      </c>
    </row>
    <row r="33" spans="1:10">
      <c r="A33" s="6">
        <v>32</v>
      </c>
      <c r="B33" s="6" t="s">
        <v>599</v>
      </c>
      <c r="C33" s="6" t="s">
        <v>18</v>
      </c>
      <c r="D33" s="6" t="s">
        <v>712</v>
      </c>
      <c r="E33" s="6" t="s">
        <v>713</v>
      </c>
      <c r="F33" s="6" t="s">
        <v>714</v>
      </c>
      <c r="G33" s="6" t="s">
        <v>715</v>
      </c>
      <c r="H33" s="6" t="s">
        <v>376</v>
      </c>
      <c r="I33" s="6" t="s">
        <v>376</v>
      </c>
      <c r="J33" s="6" t="s">
        <v>221</v>
      </c>
    </row>
    <row r="34" spans="1:10">
      <c r="A34" s="6">
        <v>33</v>
      </c>
      <c r="B34" s="6" t="s">
        <v>599</v>
      </c>
      <c r="C34" s="6" t="s">
        <v>18</v>
      </c>
      <c r="D34" s="6" t="s">
        <v>716</v>
      </c>
      <c r="E34" s="6" t="s">
        <v>717</v>
      </c>
      <c r="F34" s="6" t="s">
        <v>718</v>
      </c>
      <c r="G34" s="6" t="s">
        <v>633</v>
      </c>
      <c r="H34" s="6" t="s">
        <v>376</v>
      </c>
      <c r="I34" s="6" t="s">
        <v>376</v>
      </c>
      <c r="J34" s="6" t="s">
        <v>221</v>
      </c>
    </row>
    <row r="35" spans="1:10">
      <c r="A35" s="6">
        <v>34</v>
      </c>
      <c r="B35" s="6" t="s">
        <v>599</v>
      </c>
      <c r="C35" s="6" t="s">
        <v>18</v>
      </c>
      <c r="D35" s="6" t="s">
        <v>719</v>
      </c>
      <c r="E35" s="6" t="s">
        <v>720</v>
      </c>
      <c r="F35" s="6" t="s">
        <v>721</v>
      </c>
      <c r="G35" s="6" t="s">
        <v>722</v>
      </c>
      <c r="H35" s="6" t="s">
        <v>376</v>
      </c>
      <c r="I35" s="6" t="s">
        <v>376</v>
      </c>
      <c r="J35" s="6" t="s">
        <v>221</v>
      </c>
    </row>
    <row r="36" spans="1:10">
      <c r="A36" s="6">
        <v>35</v>
      </c>
      <c r="B36" s="6" t="s">
        <v>599</v>
      </c>
      <c r="C36" s="6" t="s">
        <v>18</v>
      </c>
      <c r="D36" s="6" t="s">
        <v>723</v>
      </c>
      <c r="E36" s="6" t="s">
        <v>724</v>
      </c>
      <c r="F36" s="6" t="s">
        <v>725</v>
      </c>
      <c r="G36" s="6" t="s">
        <v>619</v>
      </c>
      <c r="H36" s="6" t="s">
        <v>376</v>
      </c>
      <c r="I36" s="6" t="s">
        <v>376</v>
      </c>
      <c r="J36" s="6" t="s">
        <v>221</v>
      </c>
    </row>
    <row r="37" spans="1:10">
      <c r="A37" s="6">
        <v>36</v>
      </c>
      <c r="B37" s="6" t="s">
        <v>599</v>
      </c>
      <c r="C37" s="6" t="s">
        <v>18</v>
      </c>
      <c r="D37" s="6" t="s">
        <v>726</v>
      </c>
      <c r="E37" s="6" t="s">
        <v>727</v>
      </c>
      <c r="F37" s="6" t="s">
        <v>728</v>
      </c>
      <c r="G37" s="6" t="s">
        <v>611</v>
      </c>
      <c r="H37" s="6" t="s">
        <v>376</v>
      </c>
      <c r="I37" s="6" t="s">
        <v>376</v>
      </c>
      <c r="J37" s="6" t="s">
        <v>221</v>
      </c>
    </row>
    <row r="38" spans="1:10">
      <c r="A38" s="6">
        <v>37</v>
      </c>
      <c r="B38" s="6" t="s">
        <v>599</v>
      </c>
      <c r="C38" s="6" t="s">
        <v>18</v>
      </c>
      <c r="D38" s="6" t="s">
        <v>729</v>
      </c>
      <c r="E38" s="6" t="s">
        <v>730</v>
      </c>
      <c r="F38" s="6" t="s">
        <v>731</v>
      </c>
      <c r="G38" s="6" t="s">
        <v>666</v>
      </c>
      <c r="H38" s="6" t="s">
        <v>376</v>
      </c>
      <c r="I38" s="6" t="s">
        <v>376</v>
      </c>
      <c r="J38" s="6" t="s">
        <v>221</v>
      </c>
    </row>
    <row r="39" spans="1:10">
      <c r="A39" s="6">
        <v>38</v>
      </c>
      <c r="B39" s="6" t="s">
        <v>599</v>
      </c>
      <c r="C39" s="6" t="s">
        <v>18</v>
      </c>
      <c r="D39" s="6" t="s">
        <v>732</v>
      </c>
      <c r="E39" s="6" t="s">
        <v>733</v>
      </c>
      <c r="F39" s="6" t="s">
        <v>734</v>
      </c>
      <c r="G39" s="6" t="s">
        <v>603</v>
      </c>
      <c r="H39" s="6" t="s">
        <v>735</v>
      </c>
      <c r="I39" s="6" t="s">
        <v>376</v>
      </c>
      <c r="J39" s="6" t="s">
        <v>221</v>
      </c>
    </row>
    <row r="40" spans="1:10">
      <c r="A40" s="6">
        <v>39</v>
      </c>
      <c r="B40" s="6" t="s">
        <v>599</v>
      </c>
      <c r="C40" s="6" t="s">
        <v>18</v>
      </c>
      <c r="D40" s="6" t="s">
        <v>736</v>
      </c>
      <c r="E40" s="6" t="s">
        <v>737</v>
      </c>
      <c r="F40" s="6" t="s">
        <v>738</v>
      </c>
      <c r="G40" s="6" t="s">
        <v>644</v>
      </c>
      <c r="H40" s="6" t="s">
        <v>376</v>
      </c>
      <c r="I40" s="6" t="s">
        <v>376</v>
      </c>
      <c r="J40" s="6" t="s">
        <v>221</v>
      </c>
    </row>
    <row r="41" spans="1:10">
      <c r="A41" s="6">
        <v>40</v>
      </c>
      <c r="B41" s="6" t="s">
        <v>599</v>
      </c>
      <c r="C41" s="6" t="s">
        <v>18</v>
      </c>
      <c r="D41" s="6" t="s">
        <v>739</v>
      </c>
      <c r="E41" s="6" t="s">
        <v>740</v>
      </c>
      <c r="F41" s="6" t="s">
        <v>741</v>
      </c>
      <c r="G41" s="6" t="s">
        <v>607</v>
      </c>
      <c r="H41" s="6" t="s">
        <v>376</v>
      </c>
      <c r="I41" s="6" t="s">
        <v>376</v>
      </c>
      <c r="J41" s="6" t="s">
        <v>221</v>
      </c>
    </row>
    <row r="42" spans="1:10">
      <c r="A42" s="6">
        <v>41</v>
      </c>
      <c r="B42" s="6" t="s">
        <v>599</v>
      </c>
      <c r="C42" s="6" t="s">
        <v>18</v>
      </c>
      <c r="D42" s="6" t="s">
        <v>742</v>
      </c>
      <c r="E42" s="6" t="s">
        <v>743</v>
      </c>
      <c r="F42" s="6" t="s">
        <v>744</v>
      </c>
      <c r="G42" s="6" t="s">
        <v>644</v>
      </c>
      <c r="H42" s="6" t="s">
        <v>376</v>
      </c>
      <c r="I42" s="6" t="s">
        <v>376</v>
      </c>
      <c r="J42" s="6" t="s">
        <v>221</v>
      </c>
    </row>
    <row r="43" spans="1:10">
      <c r="A43" s="6">
        <v>42</v>
      </c>
      <c r="B43" s="6" t="s">
        <v>599</v>
      </c>
      <c r="C43" s="6" t="s">
        <v>18</v>
      </c>
      <c r="D43" s="6" t="s">
        <v>745</v>
      </c>
      <c r="E43" s="6" t="s">
        <v>746</v>
      </c>
      <c r="F43" s="6" t="s">
        <v>747</v>
      </c>
      <c r="G43" s="6" t="s">
        <v>748</v>
      </c>
      <c r="H43" s="6" t="s">
        <v>376</v>
      </c>
      <c r="I43" s="6" t="s">
        <v>376</v>
      </c>
      <c r="J43" s="6" t="s">
        <v>221</v>
      </c>
    </row>
    <row r="44" spans="1:10">
      <c r="A44" s="6">
        <v>43</v>
      </c>
      <c r="B44" s="6" t="s">
        <v>599</v>
      </c>
      <c r="C44" s="6" t="s">
        <v>18</v>
      </c>
      <c r="D44" s="6" t="s">
        <v>749</v>
      </c>
      <c r="E44" s="6" t="s">
        <v>750</v>
      </c>
      <c r="F44" s="6" t="s">
        <v>751</v>
      </c>
      <c r="G44" s="6" t="s">
        <v>603</v>
      </c>
      <c r="H44" s="6" t="s">
        <v>376</v>
      </c>
      <c r="I44" s="6" t="s">
        <v>376</v>
      </c>
      <c r="J44" s="6" t="s">
        <v>221</v>
      </c>
    </row>
    <row r="45" spans="1:10">
      <c r="A45" s="6">
        <v>44</v>
      </c>
      <c r="B45" s="6" t="s">
        <v>599</v>
      </c>
      <c r="C45" s="6" t="s">
        <v>18</v>
      </c>
      <c r="D45" s="6" t="s">
        <v>752</v>
      </c>
      <c r="E45" s="6" t="s">
        <v>753</v>
      </c>
      <c r="F45" s="6" t="s">
        <v>754</v>
      </c>
      <c r="G45" s="6" t="s">
        <v>619</v>
      </c>
      <c r="H45" s="6" t="s">
        <v>376</v>
      </c>
      <c r="I45" s="6" t="s">
        <v>376</v>
      </c>
      <c r="J45" s="6" t="s">
        <v>221</v>
      </c>
    </row>
    <row r="46" spans="1:10">
      <c r="A46" s="6">
        <v>45</v>
      </c>
      <c r="B46" s="6" t="s">
        <v>599</v>
      </c>
      <c r="C46" s="6" t="s">
        <v>18</v>
      </c>
      <c r="D46" s="6" t="s">
        <v>755</v>
      </c>
      <c r="E46" s="6" t="s">
        <v>756</v>
      </c>
      <c r="F46" s="6" t="s">
        <v>636</v>
      </c>
      <c r="G46" s="6" t="s">
        <v>757</v>
      </c>
      <c r="H46" s="6" t="s">
        <v>758</v>
      </c>
      <c r="I46" s="6" t="s">
        <v>376</v>
      </c>
      <c r="J46" s="6" t="s">
        <v>221</v>
      </c>
    </row>
    <row r="47" spans="1:10">
      <c r="A47" s="6">
        <v>46</v>
      </c>
      <c r="B47" s="6" t="s">
        <v>599</v>
      </c>
      <c r="C47" s="6" t="s">
        <v>18</v>
      </c>
      <c r="D47" s="6" t="s">
        <v>759</v>
      </c>
      <c r="E47" s="6" t="s">
        <v>760</v>
      </c>
      <c r="F47" s="6" t="s">
        <v>761</v>
      </c>
      <c r="G47" s="6" t="s">
        <v>644</v>
      </c>
      <c r="H47" s="6" t="s">
        <v>376</v>
      </c>
      <c r="I47" s="6" t="s">
        <v>376</v>
      </c>
      <c r="J47" s="6" t="s">
        <v>221</v>
      </c>
    </row>
    <row r="48" spans="1:10">
      <c r="A48" s="6">
        <v>47</v>
      </c>
      <c r="B48" s="6" t="s">
        <v>599</v>
      </c>
      <c r="C48" s="6" t="s">
        <v>18</v>
      </c>
      <c r="D48" s="6" t="s">
        <v>762</v>
      </c>
      <c r="E48" s="6" t="s">
        <v>763</v>
      </c>
      <c r="F48" s="6" t="s">
        <v>764</v>
      </c>
      <c r="G48" s="6" t="s">
        <v>765</v>
      </c>
      <c r="H48" s="6" t="s">
        <v>376</v>
      </c>
      <c r="I48" s="6" t="s">
        <v>376</v>
      </c>
      <c r="J48" s="6" t="s">
        <v>221</v>
      </c>
    </row>
    <row r="49" spans="1:10">
      <c r="A49" s="6">
        <v>48</v>
      </c>
      <c r="B49" s="6" t="s">
        <v>599</v>
      </c>
      <c r="C49" s="6" t="s">
        <v>18</v>
      </c>
      <c r="D49" s="6" t="s">
        <v>766</v>
      </c>
      <c r="E49" s="6" t="s">
        <v>767</v>
      </c>
      <c r="F49" s="6" t="s">
        <v>768</v>
      </c>
      <c r="G49" s="6" t="s">
        <v>611</v>
      </c>
      <c r="H49" s="6" t="s">
        <v>376</v>
      </c>
      <c r="I49" s="6" t="s">
        <v>376</v>
      </c>
      <c r="J49" s="6" t="s">
        <v>221</v>
      </c>
    </row>
    <row r="50" spans="1:10">
      <c r="A50" s="6">
        <v>49</v>
      </c>
      <c r="B50" s="6" t="s">
        <v>599</v>
      </c>
      <c r="C50" s="6" t="s">
        <v>18</v>
      </c>
      <c r="D50" s="6" t="s">
        <v>769</v>
      </c>
      <c r="E50" s="6" t="s">
        <v>770</v>
      </c>
      <c r="F50" s="6" t="s">
        <v>771</v>
      </c>
      <c r="G50" s="6" t="s">
        <v>702</v>
      </c>
      <c r="H50" s="6" t="s">
        <v>376</v>
      </c>
      <c r="I50" s="6" t="s">
        <v>376</v>
      </c>
      <c r="J50" s="6" t="s">
        <v>221</v>
      </c>
    </row>
    <row r="51" spans="1:10">
      <c r="A51" s="6">
        <v>50</v>
      </c>
      <c r="B51" s="6" t="s">
        <v>599</v>
      </c>
      <c r="C51" s="6" t="s">
        <v>18</v>
      </c>
      <c r="D51" s="6" t="s">
        <v>772</v>
      </c>
      <c r="E51" s="6" t="s">
        <v>773</v>
      </c>
      <c r="F51" s="6" t="s">
        <v>774</v>
      </c>
      <c r="G51" s="6" t="s">
        <v>702</v>
      </c>
      <c r="H51" s="6" t="s">
        <v>376</v>
      </c>
      <c r="I51" s="6" t="s">
        <v>376</v>
      </c>
      <c r="J51" s="6" t="s">
        <v>221</v>
      </c>
    </row>
    <row r="52" spans="1:10">
      <c r="A52" s="6">
        <v>51</v>
      </c>
      <c r="B52" s="6" t="s">
        <v>599</v>
      </c>
      <c r="C52" s="6" t="s">
        <v>18</v>
      </c>
      <c r="D52" s="6" t="s">
        <v>775</v>
      </c>
      <c r="E52" s="6" t="s">
        <v>776</v>
      </c>
      <c r="F52" s="6" t="s">
        <v>777</v>
      </c>
      <c r="G52" s="6" t="s">
        <v>615</v>
      </c>
      <c r="H52" s="6" t="s">
        <v>376</v>
      </c>
      <c r="I52" s="6" t="s">
        <v>376</v>
      </c>
      <c r="J52" s="6" t="s">
        <v>221</v>
      </c>
    </row>
    <row r="53" spans="1:10">
      <c r="A53" s="6">
        <v>52</v>
      </c>
      <c r="B53" s="6" t="s">
        <v>599</v>
      </c>
      <c r="C53" s="6" t="s">
        <v>18</v>
      </c>
      <c r="D53" s="6" t="s">
        <v>778</v>
      </c>
      <c r="E53" s="6" t="s">
        <v>779</v>
      </c>
      <c r="F53" s="6" t="s">
        <v>780</v>
      </c>
      <c r="G53" s="6" t="s">
        <v>702</v>
      </c>
      <c r="H53" s="6" t="s">
        <v>376</v>
      </c>
      <c r="I53" s="6" t="s">
        <v>1583</v>
      </c>
      <c r="J53" s="6" t="s">
        <v>221</v>
      </c>
    </row>
    <row r="54" spans="1:10">
      <c r="A54" s="6">
        <v>53</v>
      </c>
      <c r="B54" s="6" t="s">
        <v>599</v>
      </c>
      <c r="C54" s="6" t="s">
        <v>18</v>
      </c>
      <c r="D54" s="6" t="s">
        <v>781</v>
      </c>
      <c r="E54" s="6" t="s">
        <v>782</v>
      </c>
      <c r="F54" s="6" t="s">
        <v>783</v>
      </c>
      <c r="G54" s="6" t="s">
        <v>615</v>
      </c>
      <c r="H54" s="6" t="s">
        <v>376</v>
      </c>
      <c r="I54" s="6" t="s">
        <v>1583</v>
      </c>
      <c r="J54" s="6" t="s">
        <v>221</v>
      </c>
    </row>
    <row r="55" spans="1:10">
      <c r="A55" s="6">
        <v>54</v>
      </c>
      <c r="B55" s="6" t="s">
        <v>599</v>
      </c>
      <c r="C55" s="6" t="s">
        <v>18</v>
      </c>
      <c r="D55" s="6" t="s">
        <v>784</v>
      </c>
      <c r="E55" s="6" t="s">
        <v>785</v>
      </c>
      <c r="F55" s="6" t="s">
        <v>786</v>
      </c>
      <c r="G55" s="6" t="s">
        <v>702</v>
      </c>
      <c r="H55" s="6" t="s">
        <v>376</v>
      </c>
      <c r="I55" s="6" t="s">
        <v>376</v>
      </c>
      <c r="J55" s="6" t="s">
        <v>221</v>
      </c>
    </row>
    <row r="56" spans="1:10">
      <c r="A56" s="6">
        <v>55</v>
      </c>
      <c r="B56" s="6" t="s">
        <v>599</v>
      </c>
      <c r="C56" s="6" t="s">
        <v>18</v>
      </c>
      <c r="D56" s="6" t="s">
        <v>787</v>
      </c>
      <c r="E56" s="6" t="s">
        <v>788</v>
      </c>
      <c r="F56" s="6" t="s">
        <v>789</v>
      </c>
      <c r="G56" s="6" t="s">
        <v>702</v>
      </c>
      <c r="H56" s="6" t="s">
        <v>376</v>
      </c>
      <c r="I56" s="6" t="s">
        <v>376</v>
      </c>
      <c r="J56" s="6" t="s">
        <v>221</v>
      </c>
    </row>
    <row r="57" spans="1:10">
      <c r="A57" s="6">
        <v>56</v>
      </c>
      <c r="B57" s="6" t="s">
        <v>599</v>
      </c>
      <c r="C57" s="6" t="s">
        <v>18</v>
      </c>
      <c r="D57" s="6" t="s">
        <v>790</v>
      </c>
      <c r="E57" s="6" t="s">
        <v>791</v>
      </c>
      <c r="F57" s="6" t="s">
        <v>792</v>
      </c>
      <c r="G57" s="6" t="s">
        <v>670</v>
      </c>
      <c r="H57" s="6" t="s">
        <v>376</v>
      </c>
      <c r="I57" s="6" t="s">
        <v>376</v>
      </c>
      <c r="J57" s="6" t="s">
        <v>221</v>
      </c>
    </row>
    <row r="58" spans="1:10">
      <c r="A58" s="6">
        <v>57</v>
      </c>
      <c r="B58" s="6" t="s">
        <v>599</v>
      </c>
      <c r="C58" s="6" t="s">
        <v>18</v>
      </c>
      <c r="D58" s="6" t="s">
        <v>793</v>
      </c>
      <c r="E58" s="6" t="s">
        <v>794</v>
      </c>
      <c r="F58" s="6" t="s">
        <v>795</v>
      </c>
      <c r="G58" s="6" t="s">
        <v>670</v>
      </c>
      <c r="H58" s="6" t="s">
        <v>376</v>
      </c>
      <c r="I58" s="6" t="s">
        <v>376</v>
      </c>
      <c r="J58" s="6" t="s">
        <v>221</v>
      </c>
    </row>
    <row r="59" spans="1:10">
      <c r="A59" s="6">
        <v>58</v>
      </c>
      <c r="B59" s="6" t="s">
        <v>599</v>
      </c>
      <c r="C59" s="6" t="s">
        <v>18</v>
      </c>
      <c r="D59" s="6" t="s">
        <v>796</v>
      </c>
      <c r="E59" s="6" t="s">
        <v>797</v>
      </c>
      <c r="F59" s="6" t="s">
        <v>798</v>
      </c>
      <c r="G59" s="6" t="s">
        <v>603</v>
      </c>
      <c r="H59" s="6" t="s">
        <v>376</v>
      </c>
      <c r="I59" s="6" t="s">
        <v>376</v>
      </c>
      <c r="J59" s="6" t="s">
        <v>221</v>
      </c>
    </row>
    <row r="60" spans="1:10">
      <c r="A60" s="6">
        <v>59</v>
      </c>
      <c r="B60" s="6" t="s">
        <v>599</v>
      </c>
      <c r="C60" s="6" t="s">
        <v>18</v>
      </c>
      <c r="D60" s="6" t="s">
        <v>799</v>
      </c>
      <c r="E60" s="6" t="s">
        <v>800</v>
      </c>
      <c r="F60" s="6" t="s">
        <v>801</v>
      </c>
      <c r="G60" s="6" t="s">
        <v>802</v>
      </c>
      <c r="H60" s="6" t="s">
        <v>376</v>
      </c>
      <c r="I60" s="6" t="s">
        <v>376</v>
      </c>
      <c r="J60" s="6" t="s">
        <v>221</v>
      </c>
    </row>
    <row r="61" spans="1:10">
      <c r="A61" s="6">
        <v>60</v>
      </c>
      <c r="B61" s="6" t="s">
        <v>599</v>
      </c>
      <c r="C61" s="6" t="s">
        <v>18</v>
      </c>
      <c r="D61" s="6" t="s">
        <v>803</v>
      </c>
      <c r="E61" s="6" t="s">
        <v>804</v>
      </c>
      <c r="F61" s="6" t="s">
        <v>805</v>
      </c>
      <c r="G61" s="6" t="s">
        <v>806</v>
      </c>
      <c r="H61" s="6" t="s">
        <v>376</v>
      </c>
      <c r="I61" s="6" t="s">
        <v>376</v>
      </c>
      <c r="J61" s="6" t="s">
        <v>221</v>
      </c>
    </row>
    <row r="62" spans="1:10">
      <c r="A62" s="6">
        <v>61</v>
      </c>
      <c r="B62" s="6" t="s">
        <v>599</v>
      </c>
      <c r="C62" s="6" t="s">
        <v>18</v>
      </c>
      <c r="D62" s="6" t="s">
        <v>807</v>
      </c>
      <c r="E62" s="6" t="s">
        <v>808</v>
      </c>
      <c r="F62" s="6" t="s">
        <v>809</v>
      </c>
      <c r="G62" s="6" t="s">
        <v>810</v>
      </c>
      <c r="H62" s="6" t="s">
        <v>376</v>
      </c>
      <c r="I62" s="6" t="s">
        <v>376</v>
      </c>
      <c r="J62" s="6" t="s">
        <v>221</v>
      </c>
    </row>
    <row r="63" spans="1:10">
      <c r="A63" s="6">
        <v>62</v>
      </c>
      <c r="B63" s="6" t="s">
        <v>599</v>
      </c>
      <c r="C63" s="6" t="s">
        <v>18</v>
      </c>
      <c r="D63" s="6" t="s">
        <v>811</v>
      </c>
      <c r="E63" s="6" t="s">
        <v>812</v>
      </c>
      <c r="F63" s="6" t="s">
        <v>813</v>
      </c>
      <c r="G63" s="6" t="s">
        <v>644</v>
      </c>
      <c r="H63" s="6" t="s">
        <v>376</v>
      </c>
      <c r="I63" s="6" t="s">
        <v>814</v>
      </c>
      <c r="J63" s="6" t="s">
        <v>221</v>
      </c>
    </row>
    <row r="64" spans="1:10">
      <c r="A64" s="6">
        <v>63</v>
      </c>
      <c r="B64" s="6" t="s">
        <v>599</v>
      </c>
      <c r="C64" s="6" t="s">
        <v>18</v>
      </c>
      <c r="D64" s="6" t="s">
        <v>815</v>
      </c>
      <c r="E64" s="6" t="s">
        <v>816</v>
      </c>
      <c r="F64" s="6" t="s">
        <v>817</v>
      </c>
      <c r="G64" s="6" t="s">
        <v>681</v>
      </c>
      <c r="H64" s="6" t="s">
        <v>376</v>
      </c>
      <c r="I64" s="6" t="s">
        <v>376</v>
      </c>
      <c r="J64" s="6" t="s">
        <v>221</v>
      </c>
    </row>
    <row r="65" spans="1:10">
      <c r="A65" s="6">
        <v>64</v>
      </c>
      <c r="B65" s="6" t="s">
        <v>599</v>
      </c>
      <c r="C65" s="6" t="s">
        <v>18</v>
      </c>
      <c r="D65" s="6" t="s">
        <v>818</v>
      </c>
      <c r="E65" s="6" t="s">
        <v>819</v>
      </c>
      <c r="F65" s="6" t="s">
        <v>820</v>
      </c>
      <c r="G65" s="6" t="s">
        <v>619</v>
      </c>
      <c r="H65" s="6" t="s">
        <v>376</v>
      </c>
      <c r="I65" s="6" t="s">
        <v>376</v>
      </c>
      <c r="J65" s="6" t="s">
        <v>221</v>
      </c>
    </row>
    <row r="66" spans="1:10">
      <c r="A66" s="6">
        <v>65</v>
      </c>
      <c r="B66" s="6" t="s">
        <v>599</v>
      </c>
      <c r="C66" s="6" t="s">
        <v>18</v>
      </c>
      <c r="D66" s="6" t="s">
        <v>821</v>
      </c>
      <c r="E66" s="6" t="s">
        <v>822</v>
      </c>
      <c r="F66" s="6" t="s">
        <v>823</v>
      </c>
      <c r="G66" s="6" t="s">
        <v>824</v>
      </c>
      <c r="H66" s="6" t="s">
        <v>376</v>
      </c>
      <c r="I66" s="6" t="s">
        <v>376</v>
      </c>
      <c r="J66" s="6" t="s">
        <v>221</v>
      </c>
    </row>
    <row r="67" spans="1:10">
      <c r="A67" s="6">
        <v>66</v>
      </c>
      <c r="B67" s="6" t="s">
        <v>599</v>
      </c>
      <c r="C67" s="6" t="s">
        <v>18</v>
      </c>
      <c r="D67" s="6" t="s">
        <v>825</v>
      </c>
      <c r="E67" s="6" t="s">
        <v>826</v>
      </c>
      <c r="F67" s="6" t="s">
        <v>827</v>
      </c>
      <c r="G67" s="6" t="s">
        <v>666</v>
      </c>
      <c r="H67" s="6" t="s">
        <v>376</v>
      </c>
      <c r="I67" s="6" t="s">
        <v>1584</v>
      </c>
      <c r="J67" s="6" t="s">
        <v>221</v>
      </c>
    </row>
    <row r="68" spans="1:10">
      <c r="A68" s="6">
        <v>67</v>
      </c>
      <c r="B68" s="6" t="s">
        <v>599</v>
      </c>
      <c r="C68" s="6" t="s">
        <v>18</v>
      </c>
      <c r="D68" s="6" t="s">
        <v>828</v>
      </c>
      <c r="E68" s="6" t="s">
        <v>829</v>
      </c>
      <c r="F68" s="6" t="s">
        <v>830</v>
      </c>
      <c r="G68" s="6" t="s">
        <v>831</v>
      </c>
      <c r="H68" s="6" t="s">
        <v>376</v>
      </c>
      <c r="I68" s="6" t="s">
        <v>376</v>
      </c>
      <c r="J68" s="6" t="s">
        <v>221</v>
      </c>
    </row>
    <row r="69" spans="1:10">
      <c r="A69" s="6">
        <v>68</v>
      </c>
      <c r="B69" s="6" t="s">
        <v>599</v>
      </c>
      <c r="C69" s="6" t="s">
        <v>18</v>
      </c>
      <c r="D69" s="6" t="s">
        <v>832</v>
      </c>
      <c r="E69" s="6" t="s">
        <v>833</v>
      </c>
      <c r="F69" s="6" t="s">
        <v>834</v>
      </c>
      <c r="G69" s="6" t="s">
        <v>619</v>
      </c>
      <c r="H69" s="6" t="s">
        <v>376</v>
      </c>
      <c r="I69" s="6" t="s">
        <v>376</v>
      </c>
      <c r="J69" s="6" t="s">
        <v>221</v>
      </c>
    </row>
    <row r="70" spans="1:10">
      <c r="A70" s="6">
        <v>69</v>
      </c>
      <c r="B70" s="6" t="s">
        <v>599</v>
      </c>
      <c r="C70" s="6" t="s">
        <v>18</v>
      </c>
      <c r="D70" s="6" t="s">
        <v>835</v>
      </c>
      <c r="E70" s="6" t="s">
        <v>836</v>
      </c>
      <c r="F70" s="6" t="s">
        <v>837</v>
      </c>
      <c r="G70" s="6" t="s">
        <v>838</v>
      </c>
      <c r="H70" s="6" t="s">
        <v>376</v>
      </c>
      <c r="I70" s="6" t="s">
        <v>376</v>
      </c>
      <c r="J70" s="6" t="s">
        <v>221</v>
      </c>
    </row>
    <row r="71" spans="1:10">
      <c r="A71" s="6">
        <v>70</v>
      </c>
      <c r="B71" s="6" t="s">
        <v>599</v>
      </c>
      <c r="C71" s="6" t="s">
        <v>18</v>
      </c>
      <c r="D71" s="6" t="s">
        <v>839</v>
      </c>
      <c r="E71" s="6" t="s">
        <v>840</v>
      </c>
      <c r="F71" s="6" t="s">
        <v>841</v>
      </c>
      <c r="G71" s="6" t="s">
        <v>611</v>
      </c>
      <c r="H71" s="6" t="s">
        <v>376</v>
      </c>
      <c r="I71" s="6" t="s">
        <v>376</v>
      </c>
      <c r="J71" s="6" t="s">
        <v>221</v>
      </c>
    </row>
    <row r="72" spans="1:10">
      <c r="A72" s="6">
        <v>71</v>
      </c>
      <c r="B72" s="6" t="s">
        <v>599</v>
      </c>
      <c r="C72" s="6" t="s">
        <v>18</v>
      </c>
      <c r="D72" s="6" t="s">
        <v>842</v>
      </c>
      <c r="E72" s="6" t="s">
        <v>843</v>
      </c>
      <c r="F72" s="6" t="s">
        <v>844</v>
      </c>
      <c r="G72" s="6" t="s">
        <v>629</v>
      </c>
      <c r="H72" s="6" t="s">
        <v>376</v>
      </c>
      <c r="I72" s="6" t="s">
        <v>376</v>
      </c>
      <c r="J72" s="6" t="s">
        <v>221</v>
      </c>
    </row>
    <row r="73" spans="1:10">
      <c r="A73" s="6">
        <v>72</v>
      </c>
      <c r="B73" s="6" t="s">
        <v>599</v>
      </c>
      <c r="C73" s="6" t="s">
        <v>18</v>
      </c>
      <c r="D73" s="6" t="s">
        <v>845</v>
      </c>
      <c r="E73" s="6" t="s">
        <v>846</v>
      </c>
      <c r="F73" s="6" t="s">
        <v>847</v>
      </c>
      <c r="G73" s="6" t="s">
        <v>670</v>
      </c>
      <c r="H73" s="6" t="s">
        <v>376</v>
      </c>
      <c r="I73" s="6" t="s">
        <v>376</v>
      </c>
      <c r="J73" s="6" t="s">
        <v>221</v>
      </c>
    </row>
    <row r="74" spans="1:10">
      <c r="A74" s="6">
        <v>73</v>
      </c>
      <c r="B74" s="6" t="s">
        <v>599</v>
      </c>
      <c r="C74" s="6" t="s">
        <v>18</v>
      </c>
      <c r="D74" s="6" t="s">
        <v>848</v>
      </c>
      <c r="E74" s="6" t="s">
        <v>849</v>
      </c>
      <c r="F74" s="6" t="s">
        <v>850</v>
      </c>
      <c r="G74" s="6" t="s">
        <v>611</v>
      </c>
      <c r="H74" s="6" t="s">
        <v>376</v>
      </c>
      <c r="I74" s="6" t="s">
        <v>376</v>
      </c>
      <c r="J74" s="6" t="s">
        <v>221</v>
      </c>
    </row>
    <row r="75" spans="1:10">
      <c r="A75" s="6">
        <v>74</v>
      </c>
      <c r="B75" s="6" t="s">
        <v>599</v>
      </c>
      <c r="C75" s="6" t="s">
        <v>18</v>
      </c>
      <c r="D75" s="6" t="s">
        <v>851</v>
      </c>
      <c r="E75" s="6" t="s">
        <v>852</v>
      </c>
      <c r="F75" s="6" t="s">
        <v>853</v>
      </c>
      <c r="G75" s="6" t="s">
        <v>706</v>
      </c>
      <c r="H75" s="6" t="s">
        <v>376</v>
      </c>
      <c r="I75" s="6" t="s">
        <v>376</v>
      </c>
      <c r="J75" s="6" t="s">
        <v>221</v>
      </c>
    </row>
    <row r="76" spans="1:10">
      <c r="A76" s="6">
        <v>75</v>
      </c>
      <c r="B76" s="6" t="s">
        <v>599</v>
      </c>
      <c r="C76" s="6" t="s">
        <v>18</v>
      </c>
      <c r="D76" s="6" t="s">
        <v>854</v>
      </c>
      <c r="E76" s="6" t="s">
        <v>855</v>
      </c>
      <c r="F76" s="6" t="s">
        <v>856</v>
      </c>
      <c r="G76" s="6" t="s">
        <v>607</v>
      </c>
      <c r="H76" s="6" t="s">
        <v>376</v>
      </c>
      <c r="I76" s="6" t="s">
        <v>814</v>
      </c>
      <c r="J76" s="6" t="s">
        <v>221</v>
      </c>
    </row>
    <row r="77" spans="1:10">
      <c r="A77" s="6">
        <v>76</v>
      </c>
      <c r="B77" s="6" t="s">
        <v>599</v>
      </c>
      <c r="C77" s="6" t="s">
        <v>18</v>
      </c>
      <c r="D77" s="6" t="s">
        <v>857</v>
      </c>
      <c r="E77" s="6" t="s">
        <v>858</v>
      </c>
      <c r="F77" s="6" t="s">
        <v>859</v>
      </c>
      <c r="G77" s="6" t="s">
        <v>619</v>
      </c>
      <c r="H77" s="6" t="s">
        <v>376</v>
      </c>
      <c r="I77" s="6" t="s">
        <v>376</v>
      </c>
      <c r="J77" s="6" t="s">
        <v>221</v>
      </c>
    </row>
    <row r="78" spans="1:10">
      <c r="A78" s="6">
        <v>77</v>
      </c>
      <c r="B78" s="6" t="s">
        <v>599</v>
      </c>
      <c r="C78" s="6" t="s">
        <v>18</v>
      </c>
      <c r="D78" s="6" t="s">
        <v>860</v>
      </c>
      <c r="E78" s="6" t="s">
        <v>861</v>
      </c>
      <c r="F78" s="6" t="s">
        <v>862</v>
      </c>
      <c r="G78" s="6" t="s">
        <v>810</v>
      </c>
      <c r="H78" s="6" t="s">
        <v>376</v>
      </c>
      <c r="I78" s="6" t="s">
        <v>376</v>
      </c>
      <c r="J78" s="6" t="s">
        <v>221</v>
      </c>
    </row>
    <row r="79" spans="1:10">
      <c r="A79" s="6">
        <v>78</v>
      </c>
      <c r="B79" s="6" t="s">
        <v>599</v>
      </c>
      <c r="C79" s="6" t="s">
        <v>18</v>
      </c>
      <c r="D79" s="6" t="s">
        <v>863</v>
      </c>
      <c r="E79" s="6" t="s">
        <v>864</v>
      </c>
      <c r="F79" s="6" t="s">
        <v>865</v>
      </c>
      <c r="G79" s="6" t="s">
        <v>802</v>
      </c>
      <c r="H79" s="6" t="s">
        <v>376</v>
      </c>
      <c r="I79" s="6" t="s">
        <v>376</v>
      </c>
      <c r="J79" s="6" t="s">
        <v>221</v>
      </c>
    </row>
    <row r="80" spans="1:10">
      <c r="A80" s="6">
        <v>79</v>
      </c>
      <c r="B80" s="6" t="s">
        <v>599</v>
      </c>
      <c r="C80" s="6" t="s">
        <v>18</v>
      </c>
      <c r="D80" s="6" t="s">
        <v>866</v>
      </c>
      <c r="E80" s="6" t="s">
        <v>867</v>
      </c>
      <c r="F80" s="6" t="s">
        <v>868</v>
      </c>
      <c r="G80" s="6" t="s">
        <v>607</v>
      </c>
      <c r="H80" s="6" t="s">
        <v>376</v>
      </c>
      <c r="I80" s="6" t="s">
        <v>376</v>
      </c>
      <c r="J80" s="6" t="s">
        <v>221</v>
      </c>
    </row>
    <row r="81" spans="1:10">
      <c r="A81" s="6">
        <v>80</v>
      </c>
      <c r="B81" s="6" t="s">
        <v>599</v>
      </c>
      <c r="C81" s="6" t="s">
        <v>18</v>
      </c>
      <c r="D81" s="6" t="s">
        <v>869</v>
      </c>
      <c r="E81" s="6" t="s">
        <v>870</v>
      </c>
      <c r="F81" s="6" t="s">
        <v>871</v>
      </c>
      <c r="G81" s="6" t="s">
        <v>615</v>
      </c>
      <c r="H81" s="6" t="s">
        <v>376</v>
      </c>
      <c r="I81" s="6" t="s">
        <v>376</v>
      </c>
      <c r="J81" s="6" t="s">
        <v>221</v>
      </c>
    </row>
    <row r="82" spans="1:10">
      <c r="A82" s="6">
        <v>81</v>
      </c>
      <c r="B82" s="6" t="s">
        <v>599</v>
      </c>
      <c r="C82" s="6" t="s">
        <v>18</v>
      </c>
      <c r="D82" s="6" t="s">
        <v>872</v>
      </c>
      <c r="E82" s="6" t="s">
        <v>873</v>
      </c>
      <c r="F82" s="6" t="s">
        <v>874</v>
      </c>
      <c r="G82" s="6" t="s">
        <v>611</v>
      </c>
      <c r="H82" s="6" t="s">
        <v>376</v>
      </c>
      <c r="I82" s="6" t="s">
        <v>376</v>
      </c>
      <c r="J82" s="6" t="s">
        <v>221</v>
      </c>
    </row>
    <row r="83" spans="1:10">
      <c r="A83" s="6">
        <v>82</v>
      </c>
      <c r="B83" s="6" t="s">
        <v>599</v>
      </c>
      <c r="C83" s="6" t="s">
        <v>18</v>
      </c>
      <c r="D83" s="6" t="s">
        <v>875</v>
      </c>
      <c r="E83" s="6" t="s">
        <v>876</v>
      </c>
      <c r="F83" s="6" t="s">
        <v>877</v>
      </c>
      <c r="G83" s="6" t="s">
        <v>802</v>
      </c>
      <c r="H83" s="6" t="s">
        <v>376</v>
      </c>
      <c r="I83" s="6" t="s">
        <v>376</v>
      </c>
      <c r="J83" s="6" t="s">
        <v>221</v>
      </c>
    </row>
    <row r="84" spans="1:10">
      <c r="A84" s="6">
        <v>83</v>
      </c>
      <c r="B84" s="6" t="s">
        <v>599</v>
      </c>
      <c r="C84" s="6" t="s">
        <v>18</v>
      </c>
      <c r="D84" s="6" t="s">
        <v>878</v>
      </c>
      <c r="E84" s="6" t="s">
        <v>879</v>
      </c>
      <c r="F84" s="6" t="s">
        <v>880</v>
      </c>
      <c r="G84" s="6" t="s">
        <v>607</v>
      </c>
      <c r="H84" s="6" t="s">
        <v>376</v>
      </c>
      <c r="I84" s="6" t="s">
        <v>376</v>
      </c>
      <c r="J84" s="6" t="s">
        <v>221</v>
      </c>
    </row>
    <row r="85" spans="1:10">
      <c r="A85" s="6">
        <v>84</v>
      </c>
      <c r="B85" s="6" t="s">
        <v>599</v>
      </c>
      <c r="C85" s="6" t="s">
        <v>18</v>
      </c>
      <c r="D85" s="6" t="s">
        <v>881</v>
      </c>
      <c r="E85" s="6" t="s">
        <v>882</v>
      </c>
      <c r="F85" s="6" t="s">
        <v>883</v>
      </c>
      <c r="G85" s="6" t="s">
        <v>644</v>
      </c>
      <c r="H85" s="6" t="s">
        <v>376</v>
      </c>
      <c r="I85" s="6" t="s">
        <v>814</v>
      </c>
      <c r="J85" s="6" t="s">
        <v>221</v>
      </c>
    </row>
    <row r="86" spans="1:10">
      <c r="A86" s="6">
        <v>85</v>
      </c>
      <c r="B86" s="6" t="s">
        <v>599</v>
      </c>
      <c r="C86" s="6" t="s">
        <v>18</v>
      </c>
      <c r="D86" s="6" t="s">
        <v>884</v>
      </c>
      <c r="E86" s="6" t="s">
        <v>885</v>
      </c>
      <c r="F86" s="6" t="s">
        <v>886</v>
      </c>
      <c r="G86" s="6" t="s">
        <v>611</v>
      </c>
      <c r="H86" s="6" t="s">
        <v>376</v>
      </c>
      <c r="I86" s="6" t="s">
        <v>1583</v>
      </c>
      <c r="J86" s="6" t="s">
        <v>221</v>
      </c>
    </row>
    <row r="87" spans="1:10">
      <c r="A87" s="6">
        <v>86</v>
      </c>
      <c r="B87" s="6" t="s">
        <v>599</v>
      </c>
      <c r="C87" s="6" t="s">
        <v>18</v>
      </c>
      <c r="D87" s="6" t="s">
        <v>887</v>
      </c>
      <c r="E87" s="6" t="s">
        <v>888</v>
      </c>
      <c r="F87" s="6" t="s">
        <v>889</v>
      </c>
      <c r="G87" s="6" t="s">
        <v>619</v>
      </c>
      <c r="H87" s="6" t="s">
        <v>376</v>
      </c>
      <c r="I87" s="6" t="s">
        <v>376</v>
      </c>
      <c r="J87" s="6" t="s">
        <v>221</v>
      </c>
    </row>
    <row r="88" spans="1:10">
      <c r="A88" s="6">
        <v>87</v>
      </c>
      <c r="B88" s="6" t="s">
        <v>599</v>
      </c>
      <c r="C88" s="6" t="s">
        <v>18</v>
      </c>
      <c r="D88" s="6" t="s">
        <v>890</v>
      </c>
      <c r="E88" s="6" t="s">
        <v>891</v>
      </c>
      <c r="F88" s="6" t="s">
        <v>892</v>
      </c>
      <c r="G88" s="6" t="s">
        <v>611</v>
      </c>
      <c r="H88" s="6" t="s">
        <v>376</v>
      </c>
      <c r="I88" s="6" t="s">
        <v>376</v>
      </c>
      <c r="J88" s="6" t="s">
        <v>221</v>
      </c>
    </row>
    <row r="89" spans="1:10">
      <c r="A89" s="6">
        <v>88</v>
      </c>
      <c r="B89" s="6" t="s">
        <v>599</v>
      </c>
      <c r="C89" s="6" t="s">
        <v>18</v>
      </c>
      <c r="D89" s="6" t="s">
        <v>893</v>
      </c>
      <c r="E89" s="6" t="s">
        <v>894</v>
      </c>
      <c r="F89" s="6" t="s">
        <v>895</v>
      </c>
      <c r="G89" s="6" t="s">
        <v>615</v>
      </c>
      <c r="H89" s="6" t="s">
        <v>376</v>
      </c>
      <c r="I89" s="6" t="s">
        <v>376</v>
      </c>
      <c r="J89" s="6" t="s">
        <v>221</v>
      </c>
    </row>
    <row r="90" spans="1:10">
      <c r="A90" s="6">
        <v>89</v>
      </c>
      <c r="B90" s="6" t="s">
        <v>599</v>
      </c>
      <c r="C90" s="6" t="s">
        <v>18</v>
      </c>
      <c r="D90" s="6" t="s">
        <v>896</v>
      </c>
      <c r="E90" s="6" t="s">
        <v>897</v>
      </c>
      <c r="F90" s="6" t="s">
        <v>898</v>
      </c>
      <c r="G90" s="6" t="s">
        <v>765</v>
      </c>
      <c r="H90" s="6" t="s">
        <v>376</v>
      </c>
      <c r="I90" s="6" t="s">
        <v>376</v>
      </c>
      <c r="J90" s="6" t="s">
        <v>221</v>
      </c>
    </row>
    <row r="91" spans="1:10">
      <c r="A91" s="6">
        <v>90</v>
      </c>
      <c r="B91" s="6" t="s">
        <v>599</v>
      </c>
      <c r="C91" s="6" t="s">
        <v>18</v>
      </c>
      <c r="D91" s="6" t="s">
        <v>899</v>
      </c>
      <c r="E91" s="6" t="s">
        <v>900</v>
      </c>
      <c r="F91" s="6" t="s">
        <v>901</v>
      </c>
      <c r="G91" s="6" t="s">
        <v>611</v>
      </c>
      <c r="H91" s="6" t="s">
        <v>376</v>
      </c>
      <c r="I91" s="6" t="s">
        <v>376</v>
      </c>
      <c r="J91" s="6" t="s">
        <v>221</v>
      </c>
    </row>
    <row r="92" spans="1:10">
      <c r="A92" s="6">
        <v>91</v>
      </c>
      <c r="B92" s="6" t="s">
        <v>599</v>
      </c>
      <c r="C92" s="6" t="s">
        <v>18</v>
      </c>
      <c r="D92" s="6" t="s">
        <v>902</v>
      </c>
      <c r="E92" s="6" t="s">
        <v>903</v>
      </c>
      <c r="F92" s="6" t="s">
        <v>904</v>
      </c>
      <c r="G92" s="6" t="s">
        <v>611</v>
      </c>
      <c r="H92" s="6" t="s">
        <v>376</v>
      </c>
      <c r="I92" s="6" t="s">
        <v>376</v>
      </c>
      <c r="J92" s="6" t="s">
        <v>221</v>
      </c>
    </row>
    <row r="93" spans="1:10">
      <c r="A93" s="6">
        <v>92</v>
      </c>
      <c r="B93" s="6" t="s">
        <v>599</v>
      </c>
      <c r="C93" s="6" t="s">
        <v>18</v>
      </c>
      <c r="D93" s="6" t="s">
        <v>905</v>
      </c>
      <c r="E93" s="6" t="s">
        <v>906</v>
      </c>
      <c r="F93" s="6" t="s">
        <v>907</v>
      </c>
      <c r="G93" s="6" t="s">
        <v>908</v>
      </c>
      <c r="H93" s="6" t="s">
        <v>376</v>
      </c>
      <c r="I93" s="6" t="s">
        <v>1583</v>
      </c>
      <c r="J93" s="6" t="s">
        <v>221</v>
      </c>
    </row>
    <row r="94" spans="1:10">
      <c r="A94" s="6">
        <v>93</v>
      </c>
      <c r="B94" s="6" t="s">
        <v>599</v>
      </c>
      <c r="C94" s="6" t="s">
        <v>18</v>
      </c>
      <c r="D94" s="6" t="s">
        <v>909</v>
      </c>
      <c r="E94" s="6" t="s">
        <v>910</v>
      </c>
      <c r="F94" s="6" t="s">
        <v>911</v>
      </c>
      <c r="G94" s="6" t="s">
        <v>666</v>
      </c>
      <c r="H94" s="6" t="s">
        <v>376</v>
      </c>
      <c r="I94" s="6" t="s">
        <v>376</v>
      </c>
      <c r="J94" s="6" t="s">
        <v>221</v>
      </c>
    </row>
    <row r="95" spans="1:10">
      <c r="A95" s="6">
        <v>94</v>
      </c>
      <c r="B95" s="6" t="s">
        <v>599</v>
      </c>
      <c r="C95" s="6" t="s">
        <v>18</v>
      </c>
      <c r="D95" s="6" t="s">
        <v>912</v>
      </c>
      <c r="E95" s="6" t="s">
        <v>913</v>
      </c>
      <c r="F95" s="6" t="s">
        <v>914</v>
      </c>
      <c r="G95" s="6" t="s">
        <v>619</v>
      </c>
      <c r="H95" s="6" t="s">
        <v>376</v>
      </c>
      <c r="I95" s="6" t="s">
        <v>376</v>
      </c>
      <c r="J95" s="6" t="s">
        <v>221</v>
      </c>
    </row>
    <row r="96" spans="1:10">
      <c r="A96" s="6">
        <v>95</v>
      </c>
      <c r="B96" s="6" t="s">
        <v>599</v>
      </c>
      <c r="C96" s="6" t="s">
        <v>18</v>
      </c>
      <c r="D96" s="6" t="s">
        <v>915</v>
      </c>
      <c r="E96" s="6" t="s">
        <v>916</v>
      </c>
      <c r="F96" s="6" t="s">
        <v>917</v>
      </c>
      <c r="G96" s="6" t="s">
        <v>765</v>
      </c>
      <c r="H96" s="6" t="s">
        <v>376</v>
      </c>
      <c r="I96" s="6" t="s">
        <v>376</v>
      </c>
      <c r="J96" s="6" t="s">
        <v>221</v>
      </c>
    </row>
    <row r="97" spans="1:10">
      <c r="A97" s="6">
        <v>96</v>
      </c>
      <c r="B97" s="6" t="s">
        <v>599</v>
      </c>
      <c r="C97" s="6" t="s">
        <v>18</v>
      </c>
      <c r="D97" s="6" t="s">
        <v>918</v>
      </c>
      <c r="E97" s="6" t="s">
        <v>919</v>
      </c>
      <c r="F97" s="6" t="s">
        <v>920</v>
      </c>
      <c r="G97" s="6" t="s">
        <v>611</v>
      </c>
      <c r="H97" s="6" t="s">
        <v>376</v>
      </c>
      <c r="I97" s="6" t="s">
        <v>376</v>
      </c>
      <c r="J97" s="6" t="s">
        <v>221</v>
      </c>
    </row>
    <row r="98" spans="1:10">
      <c r="A98" s="6">
        <v>97</v>
      </c>
      <c r="B98" s="6" t="s">
        <v>599</v>
      </c>
      <c r="C98" s="6" t="s">
        <v>18</v>
      </c>
      <c r="D98" s="6" t="s">
        <v>921</v>
      </c>
      <c r="E98" s="6" t="s">
        <v>922</v>
      </c>
      <c r="F98" s="6" t="s">
        <v>923</v>
      </c>
      <c r="G98" s="6" t="s">
        <v>607</v>
      </c>
      <c r="H98" s="6" t="s">
        <v>376</v>
      </c>
      <c r="I98" s="6" t="s">
        <v>376</v>
      </c>
      <c r="J98" s="6" t="s">
        <v>221</v>
      </c>
    </row>
    <row r="99" spans="1:10">
      <c r="A99" s="6">
        <v>98</v>
      </c>
      <c r="B99" s="6" t="s">
        <v>599</v>
      </c>
      <c r="C99" s="6" t="s">
        <v>18</v>
      </c>
      <c r="D99" s="6" t="s">
        <v>924</v>
      </c>
      <c r="E99" s="6" t="s">
        <v>925</v>
      </c>
      <c r="F99" s="6" t="s">
        <v>926</v>
      </c>
      <c r="G99" s="6" t="s">
        <v>615</v>
      </c>
      <c r="H99" s="6" t="s">
        <v>376</v>
      </c>
      <c r="I99" s="6" t="s">
        <v>376</v>
      </c>
      <c r="J99" s="6" t="s">
        <v>221</v>
      </c>
    </row>
    <row r="100" spans="1:10">
      <c r="A100" s="6">
        <v>99</v>
      </c>
      <c r="B100" s="6" t="s">
        <v>599</v>
      </c>
      <c r="C100" s="6" t="s">
        <v>18</v>
      </c>
      <c r="D100" s="6" t="s">
        <v>927</v>
      </c>
      <c r="E100" s="6" t="s">
        <v>928</v>
      </c>
      <c r="F100" s="6" t="s">
        <v>929</v>
      </c>
      <c r="G100" s="6" t="s">
        <v>930</v>
      </c>
      <c r="H100" s="6" t="s">
        <v>931</v>
      </c>
      <c r="I100" s="6" t="s">
        <v>932</v>
      </c>
      <c r="J100" s="6" t="s">
        <v>221</v>
      </c>
    </row>
    <row r="101" spans="1:10">
      <c r="A101" s="6">
        <v>100</v>
      </c>
      <c r="B101" s="6" t="s">
        <v>599</v>
      </c>
      <c r="C101" s="6" t="s">
        <v>18</v>
      </c>
      <c r="D101" s="6" t="s">
        <v>933</v>
      </c>
      <c r="E101" s="6" t="s">
        <v>934</v>
      </c>
      <c r="F101" s="6" t="s">
        <v>929</v>
      </c>
      <c r="G101" s="6" t="s">
        <v>935</v>
      </c>
      <c r="H101" s="6" t="s">
        <v>932</v>
      </c>
      <c r="I101" s="6" t="s">
        <v>376</v>
      </c>
      <c r="J101" s="6" t="s">
        <v>221</v>
      </c>
    </row>
    <row r="102" spans="1:10">
      <c r="A102" s="6">
        <v>101</v>
      </c>
      <c r="B102" s="6" t="s">
        <v>599</v>
      </c>
      <c r="C102" s="6" t="s">
        <v>18</v>
      </c>
      <c r="D102" s="6" t="s">
        <v>936</v>
      </c>
      <c r="E102" s="6" t="s">
        <v>937</v>
      </c>
      <c r="F102" s="6" t="s">
        <v>938</v>
      </c>
      <c r="G102" s="6" t="s">
        <v>603</v>
      </c>
      <c r="H102" s="6" t="s">
        <v>376</v>
      </c>
      <c r="I102" s="6" t="s">
        <v>376</v>
      </c>
      <c r="J102" s="6" t="s">
        <v>221</v>
      </c>
    </row>
    <row r="103" spans="1:10">
      <c r="A103" s="6">
        <v>102</v>
      </c>
      <c r="B103" s="6" t="s">
        <v>599</v>
      </c>
      <c r="C103" s="6" t="s">
        <v>18</v>
      </c>
      <c r="D103" s="6" t="s">
        <v>939</v>
      </c>
      <c r="E103" s="6" t="s">
        <v>940</v>
      </c>
      <c r="F103" s="6" t="s">
        <v>941</v>
      </c>
      <c r="G103" s="6" t="s">
        <v>611</v>
      </c>
      <c r="H103" s="6" t="s">
        <v>942</v>
      </c>
      <c r="I103" s="6" t="s">
        <v>376</v>
      </c>
      <c r="J103" s="6" t="s">
        <v>221</v>
      </c>
    </row>
    <row r="104" spans="1:10">
      <c r="A104" s="6">
        <v>103</v>
      </c>
      <c r="B104" s="6" t="s">
        <v>599</v>
      </c>
      <c r="C104" s="6" t="s">
        <v>18</v>
      </c>
      <c r="D104" s="6" t="s">
        <v>943</v>
      </c>
      <c r="E104" s="6" t="s">
        <v>944</v>
      </c>
      <c r="F104" s="6" t="s">
        <v>945</v>
      </c>
      <c r="G104" s="6" t="s">
        <v>619</v>
      </c>
      <c r="H104" s="6" t="s">
        <v>376</v>
      </c>
      <c r="I104" s="6" t="s">
        <v>814</v>
      </c>
      <c r="J104" s="6" t="s">
        <v>221</v>
      </c>
    </row>
    <row r="105" spans="1:10">
      <c r="A105" s="6">
        <v>104</v>
      </c>
      <c r="B105" s="6" t="s">
        <v>599</v>
      </c>
      <c r="C105" s="6" t="s">
        <v>18</v>
      </c>
      <c r="D105" s="6" t="s">
        <v>946</v>
      </c>
      <c r="E105" s="6" t="s">
        <v>947</v>
      </c>
      <c r="F105" s="6" t="s">
        <v>948</v>
      </c>
      <c r="G105" s="6" t="s">
        <v>802</v>
      </c>
      <c r="H105" s="6" t="s">
        <v>376</v>
      </c>
      <c r="I105" s="6" t="s">
        <v>376</v>
      </c>
      <c r="J105" s="6" t="s">
        <v>221</v>
      </c>
    </row>
    <row r="106" spans="1:10">
      <c r="A106" s="6">
        <v>105</v>
      </c>
      <c r="B106" s="6" t="s">
        <v>599</v>
      </c>
      <c r="C106" s="6" t="s">
        <v>18</v>
      </c>
      <c r="D106" s="6" t="s">
        <v>949</v>
      </c>
      <c r="E106" s="6" t="s">
        <v>950</v>
      </c>
      <c r="F106" s="6" t="s">
        <v>951</v>
      </c>
      <c r="G106" s="6" t="s">
        <v>802</v>
      </c>
      <c r="H106" s="6" t="s">
        <v>376</v>
      </c>
      <c r="I106" s="6" t="s">
        <v>376</v>
      </c>
      <c r="J106" s="6" t="s">
        <v>221</v>
      </c>
    </row>
    <row r="107" spans="1:10">
      <c r="A107" s="6">
        <v>106</v>
      </c>
      <c r="B107" s="6" t="s">
        <v>599</v>
      </c>
      <c r="C107" s="6" t="s">
        <v>18</v>
      </c>
      <c r="D107" s="6" t="s">
        <v>952</v>
      </c>
      <c r="E107" s="6" t="s">
        <v>953</v>
      </c>
      <c r="F107" s="6" t="s">
        <v>954</v>
      </c>
      <c r="G107" s="6" t="s">
        <v>802</v>
      </c>
      <c r="H107" s="6" t="s">
        <v>376</v>
      </c>
      <c r="I107" s="6" t="s">
        <v>376</v>
      </c>
      <c r="J107" s="6" t="s">
        <v>221</v>
      </c>
    </row>
    <row r="108" spans="1:10">
      <c r="A108" s="6">
        <v>107</v>
      </c>
      <c r="B108" s="6" t="s">
        <v>599</v>
      </c>
      <c r="C108" s="6" t="s">
        <v>18</v>
      </c>
      <c r="D108" s="6" t="s">
        <v>955</v>
      </c>
      <c r="E108" s="6" t="s">
        <v>956</v>
      </c>
      <c r="F108" s="6" t="s">
        <v>957</v>
      </c>
      <c r="G108" s="6" t="s">
        <v>666</v>
      </c>
      <c r="H108" s="6" t="s">
        <v>376</v>
      </c>
      <c r="I108" s="6" t="s">
        <v>376</v>
      </c>
      <c r="J108" s="6" t="s">
        <v>221</v>
      </c>
    </row>
    <row r="109" spans="1:10">
      <c r="A109" s="6">
        <v>108</v>
      </c>
      <c r="B109" s="6" t="s">
        <v>599</v>
      </c>
      <c r="C109" s="6" t="s">
        <v>18</v>
      </c>
      <c r="D109" s="6" t="s">
        <v>958</v>
      </c>
      <c r="E109" s="6" t="s">
        <v>959</v>
      </c>
      <c r="F109" s="6" t="s">
        <v>960</v>
      </c>
      <c r="G109" s="6" t="s">
        <v>702</v>
      </c>
      <c r="H109" s="6" t="s">
        <v>376</v>
      </c>
      <c r="I109" s="6" t="s">
        <v>376</v>
      </c>
      <c r="J109" s="6" t="s">
        <v>221</v>
      </c>
    </row>
    <row r="110" spans="1:10">
      <c r="A110" s="6">
        <v>109</v>
      </c>
      <c r="B110" s="6" t="s">
        <v>599</v>
      </c>
      <c r="C110" s="6" t="s">
        <v>18</v>
      </c>
      <c r="D110" s="6" t="s">
        <v>961</v>
      </c>
      <c r="E110" s="6" t="s">
        <v>962</v>
      </c>
      <c r="F110" s="6" t="s">
        <v>963</v>
      </c>
      <c r="G110" s="6" t="s">
        <v>964</v>
      </c>
      <c r="H110" s="6" t="s">
        <v>376</v>
      </c>
      <c r="I110" s="6" t="s">
        <v>376</v>
      </c>
      <c r="J110" s="6" t="s">
        <v>221</v>
      </c>
    </row>
    <row r="111" spans="1:10">
      <c r="A111" s="6">
        <v>110</v>
      </c>
      <c r="B111" s="6" t="s">
        <v>599</v>
      </c>
      <c r="C111" s="6" t="s">
        <v>18</v>
      </c>
      <c r="D111" s="6" t="s">
        <v>965</v>
      </c>
      <c r="E111" s="6" t="s">
        <v>966</v>
      </c>
      <c r="F111" s="6" t="s">
        <v>967</v>
      </c>
      <c r="G111" s="6" t="s">
        <v>644</v>
      </c>
      <c r="H111" s="6" t="s">
        <v>376</v>
      </c>
      <c r="I111" s="6" t="s">
        <v>376</v>
      </c>
      <c r="J111" s="6" t="s">
        <v>221</v>
      </c>
    </row>
    <row r="112" spans="1:10">
      <c r="A112" s="6">
        <v>111</v>
      </c>
      <c r="B112" s="6" t="s">
        <v>599</v>
      </c>
      <c r="C112" s="6" t="s">
        <v>18</v>
      </c>
      <c r="D112" s="6" t="s">
        <v>968</v>
      </c>
      <c r="E112" s="6" t="s">
        <v>969</v>
      </c>
      <c r="F112" s="6" t="s">
        <v>970</v>
      </c>
      <c r="G112" s="6" t="s">
        <v>702</v>
      </c>
      <c r="H112" s="6" t="s">
        <v>376</v>
      </c>
      <c r="I112" s="6" t="s">
        <v>376</v>
      </c>
      <c r="J112" s="6" t="s">
        <v>221</v>
      </c>
    </row>
    <row r="113" spans="1:10">
      <c r="A113" s="6">
        <v>112</v>
      </c>
      <c r="B113" s="6" t="s">
        <v>599</v>
      </c>
      <c r="C113" s="6" t="s">
        <v>18</v>
      </c>
      <c r="D113" s="6" t="s">
        <v>971</v>
      </c>
      <c r="E113" s="6" t="s">
        <v>972</v>
      </c>
      <c r="F113" s="6" t="s">
        <v>973</v>
      </c>
      <c r="G113" s="6" t="s">
        <v>702</v>
      </c>
      <c r="H113" s="6" t="s">
        <v>376</v>
      </c>
      <c r="I113" s="6" t="s">
        <v>376</v>
      </c>
      <c r="J113" s="6" t="s">
        <v>221</v>
      </c>
    </row>
    <row r="114" spans="1:10">
      <c r="A114" s="6">
        <v>113</v>
      </c>
      <c r="B114" s="6" t="s">
        <v>599</v>
      </c>
      <c r="C114" s="6" t="s">
        <v>18</v>
      </c>
      <c r="D114" s="6" t="s">
        <v>974</v>
      </c>
      <c r="E114" s="6" t="s">
        <v>975</v>
      </c>
      <c r="F114" s="6" t="s">
        <v>976</v>
      </c>
      <c r="G114" s="6" t="s">
        <v>607</v>
      </c>
      <c r="H114" s="6" t="s">
        <v>376</v>
      </c>
      <c r="I114" s="6" t="s">
        <v>376</v>
      </c>
      <c r="J114" s="6" t="s">
        <v>221</v>
      </c>
    </row>
    <row r="115" spans="1:10">
      <c r="A115" s="6">
        <v>114</v>
      </c>
      <c r="B115" s="6" t="s">
        <v>599</v>
      </c>
      <c r="C115" s="6" t="s">
        <v>18</v>
      </c>
      <c r="D115" s="6" t="s">
        <v>977</v>
      </c>
      <c r="E115" s="6" t="s">
        <v>978</v>
      </c>
      <c r="F115" s="6" t="s">
        <v>979</v>
      </c>
      <c r="G115" s="6" t="s">
        <v>607</v>
      </c>
      <c r="H115" s="6" t="s">
        <v>376</v>
      </c>
      <c r="I115" s="6" t="s">
        <v>814</v>
      </c>
      <c r="J115" s="6" t="s">
        <v>221</v>
      </c>
    </row>
    <row r="116" spans="1:10">
      <c r="A116" s="6">
        <v>115</v>
      </c>
      <c r="B116" s="6" t="s">
        <v>599</v>
      </c>
      <c r="C116" s="6" t="s">
        <v>18</v>
      </c>
      <c r="D116" s="6" t="s">
        <v>980</v>
      </c>
      <c r="E116" s="6" t="s">
        <v>981</v>
      </c>
      <c r="F116" s="6" t="s">
        <v>982</v>
      </c>
      <c r="G116" s="6" t="s">
        <v>619</v>
      </c>
      <c r="H116" s="6" t="s">
        <v>376</v>
      </c>
      <c r="I116" s="6" t="s">
        <v>983</v>
      </c>
      <c r="J116" s="6" t="s">
        <v>221</v>
      </c>
    </row>
    <row r="117" spans="1:10">
      <c r="A117" s="6">
        <v>116</v>
      </c>
      <c r="B117" s="6" t="s">
        <v>599</v>
      </c>
      <c r="C117" s="6" t="s">
        <v>18</v>
      </c>
      <c r="D117" s="6" t="s">
        <v>984</v>
      </c>
      <c r="E117" s="6" t="s">
        <v>985</v>
      </c>
      <c r="F117" s="6" t="s">
        <v>986</v>
      </c>
      <c r="G117" s="6" t="s">
        <v>987</v>
      </c>
      <c r="H117" s="6" t="s">
        <v>376</v>
      </c>
      <c r="I117" s="6" t="s">
        <v>376</v>
      </c>
      <c r="J117" s="6" t="s">
        <v>221</v>
      </c>
    </row>
    <row r="118" spans="1:10">
      <c r="A118" s="6">
        <v>117</v>
      </c>
      <c r="B118" s="6" t="s">
        <v>599</v>
      </c>
      <c r="C118" s="6" t="s">
        <v>18</v>
      </c>
      <c r="D118" s="6" t="s">
        <v>988</v>
      </c>
      <c r="E118" s="6" t="s">
        <v>989</v>
      </c>
      <c r="F118" s="6" t="s">
        <v>990</v>
      </c>
      <c r="G118" s="6" t="s">
        <v>991</v>
      </c>
      <c r="H118" s="6" t="s">
        <v>376</v>
      </c>
      <c r="I118" s="6" t="s">
        <v>376</v>
      </c>
      <c r="J118" s="6" t="s">
        <v>221</v>
      </c>
    </row>
    <row r="119" spans="1:10">
      <c r="A119" s="6">
        <v>118</v>
      </c>
      <c r="B119" s="6" t="s">
        <v>599</v>
      </c>
      <c r="C119" s="6" t="s">
        <v>18</v>
      </c>
      <c r="D119" s="6" t="s">
        <v>992</v>
      </c>
      <c r="E119" s="6" t="s">
        <v>993</v>
      </c>
      <c r="F119" s="6" t="s">
        <v>994</v>
      </c>
      <c r="G119" s="6" t="s">
        <v>629</v>
      </c>
      <c r="H119" s="6" t="s">
        <v>376</v>
      </c>
      <c r="I119" s="6" t="s">
        <v>376</v>
      </c>
      <c r="J119" s="6" t="s">
        <v>221</v>
      </c>
    </row>
    <row r="120" spans="1:10">
      <c r="A120" s="6">
        <v>119</v>
      </c>
      <c r="B120" s="6" t="s">
        <v>599</v>
      </c>
      <c r="C120" s="6" t="s">
        <v>18</v>
      </c>
      <c r="D120" s="6" t="s">
        <v>995</v>
      </c>
      <c r="E120" s="6" t="s">
        <v>996</v>
      </c>
      <c r="F120" s="6" t="s">
        <v>997</v>
      </c>
      <c r="G120" s="6" t="s">
        <v>702</v>
      </c>
      <c r="H120" s="6" t="s">
        <v>376</v>
      </c>
      <c r="I120" s="6" t="s">
        <v>376</v>
      </c>
      <c r="J120" s="6" t="s">
        <v>221</v>
      </c>
    </row>
    <row r="121" spans="1:10">
      <c r="A121" s="6">
        <v>120</v>
      </c>
      <c r="B121" s="6" t="s">
        <v>599</v>
      </c>
      <c r="C121" s="6" t="s">
        <v>18</v>
      </c>
      <c r="D121" s="6" t="s">
        <v>998</v>
      </c>
      <c r="E121" s="6" t="s">
        <v>999</v>
      </c>
      <c r="F121" s="6" t="s">
        <v>1000</v>
      </c>
      <c r="G121" s="6" t="s">
        <v>702</v>
      </c>
      <c r="H121" s="6" t="s">
        <v>376</v>
      </c>
      <c r="I121" s="6" t="s">
        <v>1583</v>
      </c>
      <c r="J121" s="6" t="s">
        <v>221</v>
      </c>
    </row>
    <row r="122" spans="1:10">
      <c r="A122" s="6">
        <v>121</v>
      </c>
      <c r="B122" s="6" t="s">
        <v>599</v>
      </c>
      <c r="C122" s="6" t="s">
        <v>18</v>
      </c>
      <c r="D122" s="6" t="s">
        <v>1001</v>
      </c>
      <c r="E122" s="6" t="s">
        <v>1002</v>
      </c>
      <c r="F122" s="6" t="s">
        <v>1003</v>
      </c>
      <c r="G122" s="6" t="s">
        <v>644</v>
      </c>
      <c r="H122" s="6" t="s">
        <v>376</v>
      </c>
      <c r="I122" s="6" t="s">
        <v>376</v>
      </c>
      <c r="J122" s="6" t="s">
        <v>221</v>
      </c>
    </row>
    <row r="123" spans="1:10">
      <c r="A123" s="6">
        <v>122</v>
      </c>
      <c r="B123" s="6" t="s">
        <v>599</v>
      </c>
      <c r="C123" s="6" t="s">
        <v>18</v>
      </c>
      <c r="D123" s="6" t="s">
        <v>1004</v>
      </c>
      <c r="E123" s="6" t="s">
        <v>1005</v>
      </c>
      <c r="F123" s="6" t="s">
        <v>1006</v>
      </c>
      <c r="G123" s="6" t="s">
        <v>806</v>
      </c>
      <c r="H123" s="6" t="s">
        <v>376</v>
      </c>
      <c r="I123" s="6" t="s">
        <v>376</v>
      </c>
      <c r="J123" s="6" t="s">
        <v>221</v>
      </c>
    </row>
    <row r="124" spans="1:10">
      <c r="A124" s="6">
        <v>123</v>
      </c>
      <c r="B124" s="6" t="s">
        <v>599</v>
      </c>
      <c r="C124" s="6" t="s">
        <v>18</v>
      </c>
      <c r="D124" s="6" t="s">
        <v>1007</v>
      </c>
      <c r="E124" s="6" t="s">
        <v>1008</v>
      </c>
      <c r="F124" s="6" t="s">
        <v>1009</v>
      </c>
      <c r="G124" s="6" t="s">
        <v>1010</v>
      </c>
      <c r="H124" s="6" t="s">
        <v>1011</v>
      </c>
      <c r="I124" s="6" t="s">
        <v>376</v>
      </c>
      <c r="J124" s="6" t="s">
        <v>221</v>
      </c>
    </row>
    <row r="125" spans="1:10">
      <c r="A125" s="6">
        <v>124</v>
      </c>
      <c r="B125" s="6" t="s">
        <v>599</v>
      </c>
      <c r="C125" s="6" t="s">
        <v>18</v>
      </c>
      <c r="D125" s="6" t="s">
        <v>1012</v>
      </c>
      <c r="E125" s="6" t="s">
        <v>1008</v>
      </c>
      <c r="F125" s="6" t="s">
        <v>1009</v>
      </c>
      <c r="G125" s="6" t="s">
        <v>1013</v>
      </c>
      <c r="H125" s="6" t="s">
        <v>376</v>
      </c>
      <c r="I125" s="6" t="s">
        <v>376</v>
      </c>
      <c r="J125" s="6" t="s">
        <v>221</v>
      </c>
    </row>
    <row r="126" spans="1:10">
      <c r="A126" s="6">
        <v>125</v>
      </c>
      <c r="B126" s="6" t="s">
        <v>599</v>
      </c>
      <c r="C126" s="6" t="s">
        <v>18</v>
      </c>
      <c r="D126" s="6" t="s">
        <v>1014</v>
      </c>
      <c r="E126" s="6" t="s">
        <v>1015</v>
      </c>
      <c r="F126" s="6" t="s">
        <v>1016</v>
      </c>
      <c r="G126" s="6" t="s">
        <v>670</v>
      </c>
      <c r="H126" s="6" t="s">
        <v>376</v>
      </c>
      <c r="I126" s="6" t="s">
        <v>1585</v>
      </c>
      <c r="J126" s="6" t="s">
        <v>221</v>
      </c>
    </row>
    <row r="127" spans="1:10">
      <c r="A127" s="6">
        <v>126</v>
      </c>
      <c r="B127" s="6" t="s">
        <v>599</v>
      </c>
      <c r="C127" s="6" t="s">
        <v>18</v>
      </c>
      <c r="D127" s="6" t="s">
        <v>1017</v>
      </c>
      <c r="E127" s="6" t="s">
        <v>1018</v>
      </c>
      <c r="F127" s="6" t="s">
        <v>1019</v>
      </c>
      <c r="G127" s="6" t="s">
        <v>615</v>
      </c>
      <c r="H127" s="6" t="s">
        <v>376</v>
      </c>
      <c r="I127" s="6" t="s">
        <v>376</v>
      </c>
      <c r="J127" s="6" t="s">
        <v>221</v>
      </c>
    </row>
    <row r="128" spans="1:10">
      <c r="A128" s="6">
        <v>127</v>
      </c>
      <c r="B128" s="6" t="s">
        <v>599</v>
      </c>
      <c r="C128" s="6" t="s">
        <v>18</v>
      </c>
      <c r="D128" s="6" t="s">
        <v>1020</v>
      </c>
      <c r="E128" s="6" t="s">
        <v>1021</v>
      </c>
      <c r="F128" s="6" t="s">
        <v>1022</v>
      </c>
      <c r="G128" s="6" t="s">
        <v>702</v>
      </c>
      <c r="H128" s="6" t="s">
        <v>376</v>
      </c>
      <c r="I128" s="6" t="s">
        <v>376</v>
      </c>
      <c r="J128" s="6" t="s">
        <v>221</v>
      </c>
    </row>
    <row r="129" spans="1:10">
      <c r="A129" s="6">
        <v>128</v>
      </c>
      <c r="B129" s="6" t="s">
        <v>599</v>
      </c>
      <c r="C129" s="6" t="s">
        <v>18</v>
      </c>
      <c r="D129" s="6" t="s">
        <v>1023</v>
      </c>
      <c r="E129" s="6" t="s">
        <v>1024</v>
      </c>
      <c r="F129" s="6" t="s">
        <v>1025</v>
      </c>
      <c r="G129" s="6" t="s">
        <v>802</v>
      </c>
      <c r="H129" s="6" t="s">
        <v>376</v>
      </c>
      <c r="I129" s="6" t="s">
        <v>1026</v>
      </c>
      <c r="J129" s="6" t="s">
        <v>221</v>
      </c>
    </row>
    <row r="130" spans="1:10">
      <c r="A130" s="6">
        <v>129</v>
      </c>
      <c r="B130" s="6" t="s">
        <v>599</v>
      </c>
      <c r="C130" s="6" t="s">
        <v>18</v>
      </c>
      <c r="D130" s="6" t="s">
        <v>1027</v>
      </c>
      <c r="E130" s="6" t="s">
        <v>1028</v>
      </c>
      <c r="F130" s="6" t="s">
        <v>1029</v>
      </c>
      <c r="G130" s="6" t="s">
        <v>666</v>
      </c>
      <c r="H130" s="6" t="s">
        <v>376</v>
      </c>
      <c r="I130" s="6" t="s">
        <v>376</v>
      </c>
      <c r="J130" s="6" t="s">
        <v>221</v>
      </c>
    </row>
    <row r="131" spans="1:10">
      <c r="A131" s="6">
        <v>130</v>
      </c>
      <c r="B131" s="6" t="s">
        <v>599</v>
      </c>
      <c r="C131" s="6" t="s">
        <v>18</v>
      </c>
      <c r="D131" s="6" t="s">
        <v>1030</v>
      </c>
      <c r="E131" s="6" t="s">
        <v>1031</v>
      </c>
      <c r="F131" s="6" t="s">
        <v>1032</v>
      </c>
      <c r="G131" s="6" t="s">
        <v>603</v>
      </c>
      <c r="H131" s="6" t="s">
        <v>376</v>
      </c>
      <c r="I131" s="6" t="s">
        <v>376</v>
      </c>
      <c r="J131" s="6" t="s">
        <v>221</v>
      </c>
    </row>
    <row r="132" spans="1:10">
      <c r="A132" s="6">
        <v>131</v>
      </c>
      <c r="B132" s="6" t="s">
        <v>599</v>
      </c>
      <c r="C132" s="6" t="s">
        <v>18</v>
      </c>
      <c r="D132" s="6" t="s">
        <v>1033</v>
      </c>
      <c r="E132" s="6" t="s">
        <v>1034</v>
      </c>
      <c r="F132" s="6" t="s">
        <v>1035</v>
      </c>
      <c r="G132" s="6" t="s">
        <v>615</v>
      </c>
      <c r="H132" s="6" t="s">
        <v>376</v>
      </c>
      <c r="I132" s="6" t="s">
        <v>376</v>
      </c>
      <c r="J132" s="6" t="s">
        <v>221</v>
      </c>
    </row>
    <row r="133" spans="1:10">
      <c r="A133" s="6">
        <v>132</v>
      </c>
      <c r="B133" s="6" t="s">
        <v>599</v>
      </c>
      <c r="C133" s="6" t="s">
        <v>18</v>
      </c>
      <c r="D133" s="6" t="s">
        <v>1036</v>
      </c>
      <c r="E133" s="6" t="s">
        <v>1037</v>
      </c>
      <c r="F133" s="6" t="s">
        <v>1038</v>
      </c>
      <c r="G133" s="6" t="s">
        <v>633</v>
      </c>
      <c r="H133" s="6" t="s">
        <v>376</v>
      </c>
      <c r="I133" s="6" t="s">
        <v>1583</v>
      </c>
      <c r="J133" s="6" t="s">
        <v>221</v>
      </c>
    </row>
    <row r="134" spans="1:10">
      <c r="A134" s="6">
        <v>133</v>
      </c>
      <c r="B134" s="6" t="s">
        <v>599</v>
      </c>
      <c r="C134" s="6" t="s">
        <v>18</v>
      </c>
      <c r="D134" s="6" t="s">
        <v>1039</v>
      </c>
      <c r="E134" s="6" t="s">
        <v>1040</v>
      </c>
      <c r="F134" s="6" t="s">
        <v>1041</v>
      </c>
      <c r="G134" s="6" t="s">
        <v>607</v>
      </c>
      <c r="H134" s="6" t="s">
        <v>376</v>
      </c>
      <c r="I134" s="6" t="s">
        <v>376</v>
      </c>
      <c r="J134" s="6" t="s">
        <v>221</v>
      </c>
    </row>
    <row r="135" spans="1:10">
      <c r="A135" s="6">
        <v>134</v>
      </c>
      <c r="B135" s="6" t="s">
        <v>599</v>
      </c>
      <c r="C135" s="6" t="s">
        <v>18</v>
      </c>
      <c r="D135" s="6" t="s">
        <v>1042</v>
      </c>
      <c r="E135" s="6" t="s">
        <v>1043</v>
      </c>
      <c r="F135" s="6" t="s">
        <v>1044</v>
      </c>
      <c r="G135" s="6" t="s">
        <v>615</v>
      </c>
      <c r="H135" s="6" t="s">
        <v>376</v>
      </c>
      <c r="I135" s="6" t="s">
        <v>376</v>
      </c>
      <c r="J135" s="6" t="s">
        <v>221</v>
      </c>
    </row>
    <row r="136" spans="1:10">
      <c r="A136" s="6">
        <v>135</v>
      </c>
      <c r="B136" s="6" t="s">
        <v>599</v>
      </c>
      <c r="C136" s="6" t="s">
        <v>18</v>
      </c>
      <c r="D136" s="6" t="s">
        <v>1045</v>
      </c>
      <c r="E136" s="6" t="s">
        <v>1046</v>
      </c>
      <c r="F136" s="6" t="s">
        <v>1047</v>
      </c>
      <c r="G136" s="6" t="s">
        <v>615</v>
      </c>
      <c r="H136" s="6" t="s">
        <v>1048</v>
      </c>
      <c r="I136" s="6" t="s">
        <v>376</v>
      </c>
      <c r="J136" s="6" t="s">
        <v>221</v>
      </c>
    </row>
    <row r="137" spans="1:10">
      <c r="A137" s="6">
        <v>136</v>
      </c>
      <c r="B137" s="6" t="s">
        <v>599</v>
      </c>
      <c r="C137" s="6" t="s">
        <v>18</v>
      </c>
      <c r="D137" s="6" t="s">
        <v>1049</v>
      </c>
      <c r="E137" s="6" t="s">
        <v>1050</v>
      </c>
      <c r="F137" s="6" t="s">
        <v>1051</v>
      </c>
      <c r="G137" s="6" t="s">
        <v>681</v>
      </c>
      <c r="H137" s="6" t="s">
        <v>376</v>
      </c>
      <c r="I137" s="6" t="s">
        <v>376</v>
      </c>
      <c r="J137" s="6" t="s">
        <v>221</v>
      </c>
    </row>
    <row r="138" spans="1:10">
      <c r="A138" s="6">
        <v>137</v>
      </c>
      <c r="B138" s="6" t="s">
        <v>599</v>
      </c>
      <c r="C138" s="6" t="s">
        <v>18</v>
      </c>
      <c r="D138" s="6" t="s">
        <v>1052</v>
      </c>
      <c r="E138" s="6" t="s">
        <v>1053</v>
      </c>
      <c r="F138" s="6" t="s">
        <v>1054</v>
      </c>
      <c r="G138" s="6" t="s">
        <v>1055</v>
      </c>
      <c r="H138" s="6" t="s">
        <v>1056</v>
      </c>
      <c r="I138" s="6" t="s">
        <v>376</v>
      </c>
      <c r="J138" s="6" t="s">
        <v>221</v>
      </c>
    </row>
    <row r="139" spans="1:10">
      <c r="A139" s="6">
        <v>138</v>
      </c>
      <c r="B139" s="6" t="s">
        <v>599</v>
      </c>
      <c r="C139" s="6" t="s">
        <v>18</v>
      </c>
      <c r="D139" s="6" t="s">
        <v>1057</v>
      </c>
      <c r="E139" s="6" t="s">
        <v>1058</v>
      </c>
      <c r="F139" s="6" t="s">
        <v>1059</v>
      </c>
      <c r="G139" s="6" t="s">
        <v>1060</v>
      </c>
      <c r="H139" s="6" t="s">
        <v>376</v>
      </c>
      <c r="I139" s="6" t="s">
        <v>376</v>
      </c>
      <c r="J139" s="6" t="s">
        <v>221</v>
      </c>
    </row>
    <row r="140" spans="1:10">
      <c r="A140" s="6">
        <v>139</v>
      </c>
      <c r="B140" s="6" t="s">
        <v>599</v>
      </c>
      <c r="C140" s="6" t="s">
        <v>18</v>
      </c>
      <c r="D140" s="6" t="s">
        <v>1061</v>
      </c>
      <c r="E140" s="6" t="s">
        <v>1062</v>
      </c>
      <c r="F140" s="6" t="s">
        <v>1063</v>
      </c>
      <c r="G140" s="6" t="s">
        <v>615</v>
      </c>
      <c r="H140" s="6" t="s">
        <v>1064</v>
      </c>
      <c r="I140" s="6" t="s">
        <v>1065</v>
      </c>
      <c r="J140" s="6" t="s">
        <v>221</v>
      </c>
    </row>
    <row r="141" spans="1:10">
      <c r="A141" s="6">
        <v>140</v>
      </c>
      <c r="B141" s="6" t="s">
        <v>599</v>
      </c>
      <c r="C141" s="6" t="s">
        <v>18</v>
      </c>
      <c r="D141" s="6" t="s">
        <v>1066</v>
      </c>
      <c r="E141" s="6" t="s">
        <v>1067</v>
      </c>
      <c r="F141" s="6" t="s">
        <v>1068</v>
      </c>
      <c r="G141" s="6" t="s">
        <v>644</v>
      </c>
      <c r="H141" s="6" t="s">
        <v>376</v>
      </c>
      <c r="I141" s="6" t="s">
        <v>376</v>
      </c>
      <c r="J141" s="6" t="s">
        <v>221</v>
      </c>
    </row>
    <row r="142" spans="1:10">
      <c r="A142" s="6">
        <v>141</v>
      </c>
      <c r="B142" s="6" t="s">
        <v>599</v>
      </c>
      <c r="C142" s="6" t="s">
        <v>18</v>
      </c>
      <c r="D142" s="6" t="s">
        <v>1069</v>
      </c>
      <c r="E142" s="6" t="s">
        <v>1070</v>
      </c>
      <c r="F142" s="6" t="s">
        <v>1071</v>
      </c>
      <c r="G142" s="6" t="s">
        <v>611</v>
      </c>
      <c r="H142" s="6" t="s">
        <v>376</v>
      </c>
      <c r="I142" s="6" t="s">
        <v>1586</v>
      </c>
      <c r="J142" s="6" t="s">
        <v>221</v>
      </c>
    </row>
    <row r="143" spans="1:10">
      <c r="A143" s="6">
        <v>142</v>
      </c>
      <c r="B143" s="6" t="s">
        <v>599</v>
      </c>
      <c r="C143" s="6" t="s">
        <v>18</v>
      </c>
      <c r="D143" s="6" t="s">
        <v>1072</v>
      </c>
      <c r="E143" s="6" t="s">
        <v>1073</v>
      </c>
      <c r="F143" s="6" t="s">
        <v>1074</v>
      </c>
      <c r="G143" s="6" t="s">
        <v>681</v>
      </c>
      <c r="H143" s="6" t="s">
        <v>376</v>
      </c>
      <c r="I143" s="6" t="s">
        <v>1075</v>
      </c>
      <c r="J143" s="6" t="s">
        <v>221</v>
      </c>
    </row>
    <row r="144" spans="1:10">
      <c r="A144" s="6">
        <v>143</v>
      </c>
      <c r="B144" s="6" t="s">
        <v>599</v>
      </c>
      <c r="C144" s="6" t="s">
        <v>18</v>
      </c>
      <c r="D144" s="6" t="s">
        <v>1076</v>
      </c>
      <c r="E144" s="6" t="s">
        <v>1077</v>
      </c>
      <c r="F144" s="6" t="s">
        <v>1078</v>
      </c>
      <c r="G144" s="6" t="s">
        <v>611</v>
      </c>
      <c r="H144" s="6" t="s">
        <v>376</v>
      </c>
      <c r="I144" s="6" t="s">
        <v>1079</v>
      </c>
      <c r="J144" s="6" t="s">
        <v>221</v>
      </c>
    </row>
    <row r="145" spans="1:10">
      <c r="A145" s="6">
        <v>144</v>
      </c>
      <c r="B145" s="6" t="s">
        <v>599</v>
      </c>
      <c r="C145" s="6" t="s">
        <v>18</v>
      </c>
      <c r="D145" s="6" t="s">
        <v>1080</v>
      </c>
      <c r="E145" s="6" t="s">
        <v>1077</v>
      </c>
      <c r="F145" s="6" t="s">
        <v>1078</v>
      </c>
      <c r="G145" s="6" t="s">
        <v>1081</v>
      </c>
      <c r="H145" s="6" t="s">
        <v>376</v>
      </c>
      <c r="I145" s="6" t="s">
        <v>376</v>
      </c>
      <c r="J145" s="6" t="s">
        <v>221</v>
      </c>
    </row>
    <row r="146" spans="1:10">
      <c r="A146" s="6">
        <v>145</v>
      </c>
      <c r="B146" s="6" t="s">
        <v>599</v>
      </c>
      <c r="C146" s="6" t="s">
        <v>18</v>
      </c>
      <c r="D146" s="6" t="s">
        <v>1082</v>
      </c>
      <c r="E146" s="6" t="s">
        <v>1083</v>
      </c>
      <c r="F146" s="6" t="s">
        <v>1084</v>
      </c>
      <c r="G146" s="6" t="s">
        <v>702</v>
      </c>
      <c r="H146" s="6" t="s">
        <v>376</v>
      </c>
      <c r="I146" s="6" t="s">
        <v>814</v>
      </c>
      <c r="J146" s="6" t="s">
        <v>221</v>
      </c>
    </row>
    <row r="147" spans="1:10">
      <c r="A147" s="6">
        <v>146</v>
      </c>
      <c r="B147" s="6" t="s">
        <v>599</v>
      </c>
      <c r="C147" s="6" t="s">
        <v>18</v>
      </c>
      <c r="D147" s="6" t="s">
        <v>1085</v>
      </c>
      <c r="E147" s="6" t="s">
        <v>1086</v>
      </c>
      <c r="F147" s="6" t="s">
        <v>1087</v>
      </c>
      <c r="G147" s="6" t="s">
        <v>615</v>
      </c>
      <c r="H147" s="6" t="s">
        <v>376</v>
      </c>
      <c r="I147" s="6" t="s">
        <v>376</v>
      </c>
      <c r="J147" s="6" t="s">
        <v>221</v>
      </c>
    </row>
    <row r="148" spans="1:10">
      <c r="A148" s="6">
        <v>147</v>
      </c>
      <c r="B148" s="6" t="s">
        <v>599</v>
      </c>
      <c r="C148" s="6" t="s">
        <v>18</v>
      </c>
      <c r="D148" s="6" t="s">
        <v>1088</v>
      </c>
      <c r="E148" s="6" t="s">
        <v>1089</v>
      </c>
      <c r="F148" s="6" t="s">
        <v>1090</v>
      </c>
      <c r="G148" s="6" t="s">
        <v>810</v>
      </c>
      <c r="H148" s="6" t="s">
        <v>376</v>
      </c>
      <c r="I148" s="6" t="s">
        <v>376</v>
      </c>
      <c r="J148" s="6" t="s">
        <v>221</v>
      </c>
    </row>
    <row r="149" spans="1:10">
      <c r="A149" s="6">
        <v>148</v>
      </c>
      <c r="B149" s="6" t="s">
        <v>599</v>
      </c>
      <c r="C149" s="6" t="s">
        <v>18</v>
      </c>
      <c r="D149" s="6" t="s">
        <v>1091</v>
      </c>
      <c r="E149" s="6" t="s">
        <v>1092</v>
      </c>
      <c r="F149" s="6" t="s">
        <v>1093</v>
      </c>
      <c r="G149" s="6" t="s">
        <v>702</v>
      </c>
      <c r="H149" s="6" t="s">
        <v>376</v>
      </c>
      <c r="I149" s="6" t="s">
        <v>1094</v>
      </c>
      <c r="J149" s="6" t="s">
        <v>221</v>
      </c>
    </row>
    <row r="150" spans="1:10">
      <c r="A150" s="6">
        <v>149</v>
      </c>
      <c r="B150" s="6" t="s">
        <v>599</v>
      </c>
      <c r="C150" s="6" t="s">
        <v>18</v>
      </c>
      <c r="D150" s="6" t="s">
        <v>1095</v>
      </c>
      <c r="E150" s="6" t="s">
        <v>1096</v>
      </c>
      <c r="F150" s="6" t="s">
        <v>1097</v>
      </c>
      <c r="G150" s="6" t="s">
        <v>644</v>
      </c>
      <c r="H150" s="6" t="s">
        <v>376</v>
      </c>
      <c r="I150" s="6" t="s">
        <v>376</v>
      </c>
      <c r="J150" s="6" t="s">
        <v>221</v>
      </c>
    </row>
    <row r="151" spans="1:10">
      <c r="A151" s="6">
        <v>150</v>
      </c>
      <c r="B151" s="6" t="s">
        <v>599</v>
      </c>
      <c r="C151" s="6" t="s">
        <v>18</v>
      </c>
      <c r="D151" s="6" t="s">
        <v>1098</v>
      </c>
      <c r="E151" s="6" t="s">
        <v>1099</v>
      </c>
      <c r="F151" s="6" t="s">
        <v>1100</v>
      </c>
      <c r="G151" s="6" t="s">
        <v>644</v>
      </c>
      <c r="H151" s="6" t="s">
        <v>376</v>
      </c>
      <c r="I151" s="6" t="s">
        <v>376</v>
      </c>
      <c r="J151" s="6" t="s">
        <v>221</v>
      </c>
    </row>
    <row r="152" spans="1:10">
      <c r="A152" s="6">
        <v>151</v>
      </c>
      <c r="B152" s="6" t="s">
        <v>599</v>
      </c>
      <c r="C152" s="6" t="s">
        <v>18</v>
      </c>
      <c r="D152" s="6" t="s">
        <v>1101</v>
      </c>
      <c r="E152" s="6" t="s">
        <v>1102</v>
      </c>
      <c r="F152" s="6" t="s">
        <v>1103</v>
      </c>
      <c r="G152" s="6" t="s">
        <v>633</v>
      </c>
      <c r="H152" s="6" t="s">
        <v>376</v>
      </c>
      <c r="I152" s="6" t="s">
        <v>814</v>
      </c>
      <c r="J152" s="6" t="s">
        <v>221</v>
      </c>
    </row>
    <row r="153" spans="1:10">
      <c r="A153" s="6">
        <v>152</v>
      </c>
      <c r="B153" s="6" t="s">
        <v>599</v>
      </c>
      <c r="C153" s="6" t="s">
        <v>18</v>
      </c>
      <c r="D153" s="6" t="s">
        <v>1104</v>
      </c>
      <c r="E153" s="6" t="s">
        <v>1105</v>
      </c>
      <c r="F153" s="6" t="s">
        <v>1106</v>
      </c>
      <c r="G153" s="6" t="s">
        <v>644</v>
      </c>
      <c r="H153" s="6" t="s">
        <v>376</v>
      </c>
      <c r="I153" s="6" t="s">
        <v>376</v>
      </c>
      <c r="J153" s="6" t="s">
        <v>221</v>
      </c>
    </row>
    <row r="154" spans="1:10">
      <c r="A154" s="6">
        <v>153</v>
      </c>
      <c r="B154" s="6" t="s">
        <v>599</v>
      </c>
      <c r="C154" s="6" t="s">
        <v>18</v>
      </c>
      <c r="D154" s="6" t="s">
        <v>1107</v>
      </c>
      <c r="E154" s="6" t="s">
        <v>1108</v>
      </c>
      <c r="F154" s="6" t="s">
        <v>1109</v>
      </c>
      <c r="G154" s="6" t="s">
        <v>615</v>
      </c>
      <c r="H154" s="6" t="s">
        <v>376</v>
      </c>
      <c r="I154" s="6" t="s">
        <v>376</v>
      </c>
      <c r="J154" s="6" t="s">
        <v>221</v>
      </c>
    </row>
    <row r="155" spans="1:10">
      <c r="A155" s="6">
        <v>154</v>
      </c>
      <c r="B155" s="6" t="s">
        <v>599</v>
      </c>
      <c r="C155" s="6" t="s">
        <v>18</v>
      </c>
      <c r="D155" s="6" t="s">
        <v>1110</v>
      </c>
      <c r="E155" s="6" t="s">
        <v>1111</v>
      </c>
      <c r="F155" s="6" t="s">
        <v>1112</v>
      </c>
      <c r="G155" s="6" t="s">
        <v>644</v>
      </c>
      <c r="H155" s="6" t="s">
        <v>376</v>
      </c>
      <c r="I155" s="6" t="s">
        <v>376</v>
      </c>
      <c r="J155" s="6" t="s">
        <v>221</v>
      </c>
    </row>
    <row r="156" spans="1:10">
      <c r="A156" s="6">
        <v>155</v>
      </c>
      <c r="B156" s="6" t="s">
        <v>599</v>
      </c>
      <c r="C156" s="6" t="s">
        <v>18</v>
      </c>
      <c r="D156" s="6" t="s">
        <v>1113</v>
      </c>
      <c r="E156" s="6" t="s">
        <v>1114</v>
      </c>
      <c r="F156" s="6" t="s">
        <v>1115</v>
      </c>
      <c r="G156" s="6" t="s">
        <v>615</v>
      </c>
      <c r="H156" s="6" t="s">
        <v>376</v>
      </c>
      <c r="I156" s="6" t="s">
        <v>376</v>
      </c>
      <c r="J156" s="6" t="s">
        <v>221</v>
      </c>
    </row>
    <row r="157" spans="1:10">
      <c r="A157" s="6">
        <v>156</v>
      </c>
      <c r="B157" s="6" t="s">
        <v>599</v>
      </c>
      <c r="C157" s="6" t="s">
        <v>18</v>
      </c>
      <c r="D157" s="6" t="s">
        <v>1116</v>
      </c>
      <c r="E157" s="6" t="s">
        <v>1117</v>
      </c>
      <c r="F157" s="6" t="s">
        <v>1118</v>
      </c>
      <c r="G157" s="6" t="s">
        <v>615</v>
      </c>
      <c r="H157" s="6" t="s">
        <v>376</v>
      </c>
      <c r="I157" s="6" t="s">
        <v>376</v>
      </c>
      <c r="J157" s="6" t="s">
        <v>221</v>
      </c>
    </row>
    <row r="158" spans="1:10">
      <c r="A158" s="6">
        <v>157</v>
      </c>
      <c r="B158" s="6" t="s">
        <v>599</v>
      </c>
      <c r="C158" s="6" t="s">
        <v>18</v>
      </c>
      <c r="D158" s="6" t="s">
        <v>1119</v>
      </c>
      <c r="E158" s="6" t="s">
        <v>1120</v>
      </c>
      <c r="F158" s="6" t="s">
        <v>1121</v>
      </c>
      <c r="G158" s="6" t="s">
        <v>607</v>
      </c>
      <c r="H158" s="6" t="s">
        <v>376</v>
      </c>
      <c r="I158" s="6" t="s">
        <v>1122</v>
      </c>
      <c r="J158" s="6" t="s">
        <v>221</v>
      </c>
    </row>
    <row r="159" spans="1:10">
      <c r="A159" s="6">
        <v>158</v>
      </c>
      <c r="B159" s="6" t="s">
        <v>599</v>
      </c>
      <c r="C159" s="6" t="s">
        <v>18</v>
      </c>
      <c r="D159" s="6" t="s">
        <v>1123</v>
      </c>
      <c r="E159" s="6" t="s">
        <v>1124</v>
      </c>
      <c r="F159" s="6" t="s">
        <v>1125</v>
      </c>
      <c r="G159" s="6" t="s">
        <v>1081</v>
      </c>
      <c r="H159" s="6" t="s">
        <v>376</v>
      </c>
      <c r="I159" s="6" t="s">
        <v>376</v>
      </c>
      <c r="J159" s="6" t="s">
        <v>221</v>
      </c>
    </row>
    <row r="160" spans="1:10">
      <c r="A160" s="6">
        <v>159</v>
      </c>
      <c r="B160" s="6" t="s">
        <v>599</v>
      </c>
      <c r="C160" s="6" t="s">
        <v>18</v>
      </c>
      <c r="D160" s="6" t="s">
        <v>1126</v>
      </c>
      <c r="E160" s="6" t="s">
        <v>1127</v>
      </c>
      <c r="F160" s="6" t="s">
        <v>1128</v>
      </c>
      <c r="G160" s="6" t="s">
        <v>806</v>
      </c>
      <c r="H160" s="6" t="s">
        <v>376</v>
      </c>
      <c r="I160" s="6" t="s">
        <v>814</v>
      </c>
      <c r="J160" s="6" t="s">
        <v>221</v>
      </c>
    </row>
    <row r="161" spans="1:10">
      <c r="A161" s="6">
        <v>160</v>
      </c>
      <c r="B161" s="6" t="s">
        <v>599</v>
      </c>
      <c r="C161" s="6" t="s">
        <v>18</v>
      </c>
      <c r="D161" s="6" t="s">
        <v>1129</v>
      </c>
      <c r="E161" s="6" t="s">
        <v>1130</v>
      </c>
      <c r="F161" s="6" t="s">
        <v>1131</v>
      </c>
      <c r="G161" s="6" t="s">
        <v>619</v>
      </c>
      <c r="H161" s="6" t="s">
        <v>376</v>
      </c>
      <c r="I161" s="6" t="s">
        <v>376</v>
      </c>
      <c r="J161" s="6" t="s">
        <v>221</v>
      </c>
    </row>
    <row r="162" spans="1:10">
      <c r="A162" s="6">
        <v>161</v>
      </c>
      <c r="B162" s="6" t="s">
        <v>599</v>
      </c>
      <c r="C162" s="6" t="s">
        <v>18</v>
      </c>
      <c r="D162" s="6" t="s">
        <v>1132</v>
      </c>
      <c r="E162" s="6" t="s">
        <v>1133</v>
      </c>
      <c r="F162" s="6" t="s">
        <v>1134</v>
      </c>
      <c r="G162" s="6" t="s">
        <v>964</v>
      </c>
      <c r="H162" s="6" t="s">
        <v>1135</v>
      </c>
      <c r="I162" s="6" t="s">
        <v>376</v>
      </c>
      <c r="J162" s="6" t="s">
        <v>221</v>
      </c>
    </row>
    <row r="163" spans="1:10">
      <c r="A163" s="6">
        <v>162</v>
      </c>
      <c r="B163" s="6" t="s">
        <v>599</v>
      </c>
      <c r="C163" s="6" t="s">
        <v>18</v>
      </c>
      <c r="D163" s="6" t="s">
        <v>1136</v>
      </c>
      <c r="E163" s="6" t="s">
        <v>1137</v>
      </c>
      <c r="F163" s="6" t="s">
        <v>1138</v>
      </c>
      <c r="G163" s="6" t="s">
        <v>765</v>
      </c>
      <c r="H163" s="6" t="s">
        <v>376</v>
      </c>
      <c r="I163" s="6" t="s">
        <v>376</v>
      </c>
      <c r="J163" s="6" t="s">
        <v>221</v>
      </c>
    </row>
    <row r="164" spans="1:10">
      <c r="A164" s="6">
        <v>163</v>
      </c>
      <c r="B164" s="6" t="s">
        <v>599</v>
      </c>
      <c r="C164" s="6" t="s">
        <v>18</v>
      </c>
      <c r="D164" s="6" t="s">
        <v>1139</v>
      </c>
      <c r="E164" s="6" t="s">
        <v>1140</v>
      </c>
      <c r="F164" s="6" t="s">
        <v>1141</v>
      </c>
      <c r="G164" s="6" t="s">
        <v>644</v>
      </c>
      <c r="H164" s="6" t="s">
        <v>376</v>
      </c>
      <c r="I164" s="6" t="s">
        <v>376</v>
      </c>
      <c r="J164" s="6" t="s">
        <v>221</v>
      </c>
    </row>
    <row r="165" spans="1:10">
      <c r="A165" s="6">
        <v>164</v>
      </c>
      <c r="B165" s="6" t="s">
        <v>599</v>
      </c>
      <c r="C165" s="6" t="s">
        <v>18</v>
      </c>
      <c r="D165" s="6" t="s">
        <v>1142</v>
      </c>
      <c r="E165" s="6" t="s">
        <v>1143</v>
      </c>
      <c r="F165" s="6" t="s">
        <v>1144</v>
      </c>
      <c r="G165" s="6" t="s">
        <v>765</v>
      </c>
      <c r="H165" s="6" t="s">
        <v>376</v>
      </c>
      <c r="I165" s="6" t="s">
        <v>376</v>
      </c>
      <c r="J165" s="6" t="s">
        <v>221</v>
      </c>
    </row>
    <row r="166" spans="1:10">
      <c r="A166" s="6">
        <v>165</v>
      </c>
      <c r="B166" s="6" t="s">
        <v>599</v>
      </c>
      <c r="C166" s="6" t="s">
        <v>18</v>
      </c>
      <c r="D166" s="6" t="s">
        <v>1145</v>
      </c>
      <c r="E166" s="6" t="s">
        <v>1146</v>
      </c>
      <c r="F166" s="6" t="s">
        <v>1147</v>
      </c>
      <c r="G166" s="6" t="s">
        <v>629</v>
      </c>
      <c r="H166" s="6" t="s">
        <v>376</v>
      </c>
      <c r="I166" s="6" t="s">
        <v>376</v>
      </c>
      <c r="J166" s="6" t="s">
        <v>221</v>
      </c>
    </row>
    <row r="167" spans="1:10">
      <c r="A167" s="6">
        <v>166</v>
      </c>
      <c r="B167" s="6" t="s">
        <v>599</v>
      </c>
      <c r="C167" s="6" t="s">
        <v>18</v>
      </c>
      <c r="D167" s="6" t="s">
        <v>1148</v>
      </c>
      <c r="E167" s="6" t="s">
        <v>1149</v>
      </c>
      <c r="F167" s="6" t="s">
        <v>1150</v>
      </c>
      <c r="G167" s="6" t="s">
        <v>802</v>
      </c>
      <c r="H167" s="6" t="s">
        <v>376</v>
      </c>
      <c r="I167" s="6" t="s">
        <v>376</v>
      </c>
      <c r="J167" s="6" t="s">
        <v>221</v>
      </c>
    </row>
    <row r="168" spans="1:10">
      <c r="A168" s="6">
        <v>167</v>
      </c>
      <c r="B168" s="6" t="s">
        <v>599</v>
      </c>
      <c r="C168" s="6" t="s">
        <v>18</v>
      </c>
      <c r="D168" s="6" t="s">
        <v>1151</v>
      </c>
      <c r="E168" s="6" t="s">
        <v>1152</v>
      </c>
      <c r="F168" s="6" t="s">
        <v>1153</v>
      </c>
      <c r="G168" s="6" t="s">
        <v>681</v>
      </c>
      <c r="H168" s="6" t="s">
        <v>376</v>
      </c>
      <c r="I168" s="6" t="s">
        <v>1154</v>
      </c>
      <c r="J168" s="6" t="s">
        <v>221</v>
      </c>
    </row>
    <row r="169" spans="1:10">
      <c r="A169" s="6">
        <v>168</v>
      </c>
      <c r="B169" s="6" t="s">
        <v>599</v>
      </c>
      <c r="C169" s="6" t="s">
        <v>18</v>
      </c>
      <c r="D169" s="6" t="s">
        <v>1155</v>
      </c>
      <c r="E169" s="6" t="s">
        <v>1156</v>
      </c>
      <c r="F169" s="6" t="s">
        <v>1157</v>
      </c>
      <c r="G169" s="6" t="s">
        <v>1081</v>
      </c>
      <c r="H169" s="6" t="s">
        <v>376</v>
      </c>
      <c r="I169" s="6" t="s">
        <v>376</v>
      </c>
      <c r="J169" s="6" t="s">
        <v>221</v>
      </c>
    </row>
    <row r="170" spans="1:10">
      <c r="A170" s="6">
        <v>169</v>
      </c>
      <c r="B170" s="6" t="s">
        <v>599</v>
      </c>
      <c r="C170" s="6" t="s">
        <v>18</v>
      </c>
      <c r="D170" s="6" t="s">
        <v>1158</v>
      </c>
      <c r="E170" s="6" t="s">
        <v>1159</v>
      </c>
      <c r="F170" s="6" t="s">
        <v>1160</v>
      </c>
      <c r="G170" s="6" t="s">
        <v>964</v>
      </c>
      <c r="H170" s="6" t="s">
        <v>376</v>
      </c>
      <c r="I170" s="6" t="s">
        <v>376</v>
      </c>
      <c r="J170" s="6" t="s">
        <v>221</v>
      </c>
    </row>
    <row r="171" spans="1:10">
      <c r="A171" s="6">
        <v>170</v>
      </c>
      <c r="B171" s="6" t="s">
        <v>599</v>
      </c>
      <c r="C171" s="6" t="s">
        <v>18</v>
      </c>
      <c r="D171" s="6" t="s">
        <v>1161</v>
      </c>
      <c r="E171" s="6" t="s">
        <v>1162</v>
      </c>
      <c r="F171" s="6" t="s">
        <v>1163</v>
      </c>
      <c r="G171" s="6" t="s">
        <v>681</v>
      </c>
      <c r="H171" s="6" t="s">
        <v>376</v>
      </c>
      <c r="I171" s="6" t="s">
        <v>376</v>
      </c>
      <c r="J171" s="6" t="s">
        <v>221</v>
      </c>
    </row>
    <row r="172" spans="1:10">
      <c r="A172" s="6">
        <v>171</v>
      </c>
      <c r="B172" s="6" t="s">
        <v>599</v>
      </c>
      <c r="C172" s="6" t="s">
        <v>18</v>
      </c>
      <c r="D172" s="6" t="s">
        <v>1164</v>
      </c>
      <c r="E172" s="6" t="s">
        <v>1165</v>
      </c>
      <c r="F172" s="6" t="s">
        <v>1166</v>
      </c>
      <c r="G172" s="6" t="s">
        <v>806</v>
      </c>
      <c r="H172" s="6" t="s">
        <v>376</v>
      </c>
      <c r="I172" s="6" t="s">
        <v>376</v>
      </c>
      <c r="J172" s="6" t="s">
        <v>221</v>
      </c>
    </row>
    <row r="173" spans="1:10">
      <c r="A173" s="6">
        <v>172</v>
      </c>
      <c r="B173" s="6" t="s">
        <v>599</v>
      </c>
      <c r="C173" s="6" t="s">
        <v>18</v>
      </c>
      <c r="D173" s="6" t="s">
        <v>1167</v>
      </c>
      <c r="E173" s="6" t="s">
        <v>1168</v>
      </c>
      <c r="F173" s="6" t="s">
        <v>1169</v>
      </c>
      <c r="G173" s="6" t="s">
        <v>607</v>
      </c>
      <c r="H173" s="6" t="s">
        <v>376</v>
      </c>
      <c r="I173" s="6" t="s">
        <v>376</v>
      </c>
      <c r="J173" s="6" t="s">
        <v>221</v>
      </c>
    </row>
    <row r="174" spans="1:10">
      <c r="A174" s="6">
        <v>173</v>
      </c>
      <c r="B174" s="6" t="s">
        <v>599</v>
      </c>
      <c r="C174" s="6" t="s">
        <v>18</v>
      </c>
      <c r="D174" s="6" t="s">
        <v>1170</v>
      </c>
      <c r="E174" s="6" t="s">
        <v>1171</v>
      </c>
      <c r="F174" s="6" t="s">
        <v>1172</v>
      </c>
      <c r="G174" s="6" t="s">
        <v>1173</v>
      </c>
      <c r="H174" s="6" t="s">
        <v>376</v>
      </c>
      <c r="I174" s="6" t="s">
        <v>376</v>
      </c>
      <c r="J174" s="6" t="s">
        <v>221</v>
      </c>
    </row>
    <row r="175" spans="1:10">
      <c r="A175" s="6">
        <v>174</v>
      </c>
      <c r="B175" s="6" t="s">
        <v>599</v>
      </c>
      <c r="C175" s="6" t="s">
        <v>18</v>
      </c>
      <c r="D175" s="6" t="s">
        <v>1174</v>
      </c>
      <c r="E175" s="6" t="s">
        <v>1175</v>
      </c>
      <c r="F175" s="6" t="s">
        <v>1176</v>
      </c>
      <c r="G175" s="6" t="s">
        <v>607</v>
      </c>
      <c r="H175" s="6" t="s">
        <v>376</v>
      </c>
      <c r="I175" s="6" t="s">
        <v>376</v>
      </c>
      <c r="J175" s="6" t="s">
        <v>221</v>
      </c>
    </row>
    <row r="176" spans="1:10">
      <c r="A176" s="6">
        <v>175</v>
      </c>
      <c r="B176" s="6" t="s">
        <v>599</v>
      </c>
      <c r="C176" s="6" t="s">
        <v>18</v>
      </c>
      <c r="D176" s="6" t="s">
        <v>1177</v>
      </c>
      <c r="E176" s="6" t="s">
        <v>1178</v>
      </c>
      <c r="F176" s="6" t="s">
        <v>1179</v>
      </c>
      <c r="G176" s="6" t="s">
        <v>666</v>
      </c>
      <c r="H176" s="6" t="s">
        <v>376</v>
      </c>
      <c r="I176" s="6" t="s">
        <v>376</v>
      </c>
      <c r="J176" s="6" t="s">
        <v>221</v>
      </c>
    </row>
    <row r="177" spans="1:10">
      <c r="A177" s="6">
        <v>176</v>
      </c>
      <c r="B177" s="6" t="s">
        <v>599</v>
      </c>
      <c r="C177" s="6" t="s">
        <v>18</v>
      </c>
      <c r="D177" s="6" t="s">
        <v>1180</v>
      </c>
      <c r="E177" s="6" t="s">
        <v>1181</v>
      </c>
      <c r="F177" s="6" t="s">
        <v>1182</v>
      </c>
      <c r="G177" s="6" t="s">
        <v>1081</v>
      </c>
      <c r="H177" s="6" t="s">
        <v>376</v>
      </c>
      <c r="I177" s="6" t="s">
        <v>376</v>
      </c>
      <c r="J177" s="6" t="s">
        <v>221</v>
      </c>
    </row>
    <row r="178" spans="1:10">
      <c r="A178" s="6">
        <v>177</v>
      </c>
      <c r="B178" s="6" t="s">
        <v>599</v>
      </c>
      <c r="C178" s="6" t="s">
        <v>18</v>
      </c>
      <c r="D178" s="6" t="s">
        <v>1183</v>
      </c>
      <c r="E178" s="6" t="s">
        <v>1184</v>
      </c>
      <c r="F178" s="6" t="s">
        <v>1185</v>
      </c>
      <c r="G178" s="6" t="s">
        <v>619</v>
      </c>
      <c r="H178" s="6" t="s">
        <v>376</v>
      </c>
      <c r="I178" s="6" t="s">
        <v>376</v>
      </c>
      <c r="J178" s="6" t="s">
        <v>221</v>
      </c>
    </row>
    <row r="179" spans="1:10">
      <c r="A179" s="6">
        <v>178</v>
      </c>
      <c r="B179" s="6" t="s">
        <v>599</v>
      </c>
      <c r="C179" s="6" t="s">
        <v>18</v>
      </c>
      <c r="D179" s="6" t="s">
        <v>1186</v>
      </c>
      <c r="E179" s="6" t="s">
        <v>1187</v>
      </c>
      <c r="F179" s="6" t="s">
        <v>1188</v>
      </c>
      <c r="G179" s="6" t="s">
        <v>644</v>
      </c>
      <c r="H179" s="6" t="s">
        <v>376</v>
      </c>
      <c r="I179" s="6" t="s">
        <v>376</v>
      </c>
      <c r="J179" s="6" t="s">
        <v>221</v>
      </c>
    </row>
    <row r="180" spans="1:10">
      <c r="A180" s="6">
        <v>179</v>
      </c>
      <c r="B180" s="6" t="s">
        <v>599</v>
      </c>
      <c r="C180" s="6" t="s">
        <v>18</v>
      </c>
      <c r="D180" s="6" t="s">
        <v>1189</v>
      </c>
      <c r="E180" s="6" t="s">
        <v>1190</v>
      </c>
      <c r="F180" s="6" t="s">
        <v>1191</v>
      </c>
      <c r="G180" s="6" t="s">
        <v>802</v>
      </c>
      <c r="H180" s="6" t="s">
        <v>376</v>
      </c>
      <c r="I180" s="6" t="s">
        <v>1192</v>
      </c>
      <c r="J180" s="6" t="s">
        <v>221</v>
      </c>
    </row>
    <row r="181" spans="1:10">
      <c r="A181" s="6">
        <v>180</v>
      </c>
      <c r="B181" s="6" t="s">
        <v>599</v>
      </c>
      <c r="C181" s="6" t="s">
        <v>18</v>
      </c>
      <c r="D181" s="6" t="s">
        <v>1193</v>
      </c>
      <c r="E181" s="6" t="s">
        <v>1194</v>
      </c>
      <c r="F181" s="6" t="s">
        <v>1195</v>
      </c>
      <c r="G181" s="6" t="s">
        <v>702</v>
      </c>
      <c r="H181" s="6" t="s">
        <v>376</v>
      </c>
      <c r="I181" s="6" t="s">
        <v>376</v>
      </c>
      <c r="J181" s="6" t="s">
        <v>221</v>
      </c>
    </row>
    <row r="182" spans="1:10">
      <c r="A182" s="6">
        <v>181</v>
      </c>
      <c r="B182" s="6" t="s">
        <v>599</v>
      </c>
      <c r="C182" s="6" t="s">
        <v>18</v>
      </c>
      <c r="D182" s="6" t="s">
        <v>1196</v>
      </c>
      <c r="E182" s="6" t="s">
        <v>1197</v>
      </c>
      <c r="F182" s="6" t="s">
        <v>1198</v>
      </c>
      <c r="G182" s="6" t="s">
        <v>802</v>
      </c>
      <c r="H182" s="6" t="s">
        <v>376</v>
      </c>
      <c r="I182" s="6" t="s">
        <v>376</v>
      </c>
      <c r="J182" s="6" t="s">
        <v>221</v>
      </c>
    </row>
    <row r="183" spans="1:10">
      <c r="A183" s="6">
        <v>182</v>
      </c>
      <c r="B183" s="6" t="s">
        <v>599</v>
      </c>
      <c r="C183" s="6" t="s">
        <v>18</v>
      </c>
      <c r="D183" s="6" t="s">
        <v>1199</v>
      </c>
      <c r="E183" s="6" t="s">
        <v>1200</v>
      </c>
      <c r="F183" s="6" t="s">
        <v>1201</v>
      </c>
      <c r="G183" s="6" t="s">
        <v>615</v>
      </c>
      <c r="H183" s="6" t="s">
        <v>376</v>
      </c>
      <c r="I183" s="6" t="s">
        <v>376</v>
      </c>
      <c r="J183" s="6" t="s">
        <v>221</v>
      </c>
    </row>
    <row r="184" spans="1:10">
      <c r="A184" s="6">
        <v>183</v>
      </c>
      <c r="B184" s="6" t="s">
        <v>599</v>
      </c>
      <c r="C184" s="6" t="s">
        <v>18</v>
      </c>
      <c r="D184" s="6" t="s">
        <v>1202</v>
      </c>
      <c r="E184" s="6" t="s">
        <v>1200</v>
      </c>
      <c r="F184" s="6" t="s">
        <v>1201</v>
      </c>
      <c r="G184" s="6" t="s">
        <v>633</v>
      </c>
      <c r="H184" s="6" t="s">
        <v>376</v>
      </c>
      <c r="I184" s="6" t="s">
        <v>376</v>
      </c>
      <c r="J184" s="6" t="s">
        <v>221</v>
      </c>
    </row>
    <row r="185" spans="1:10">
      <c r="A185" s="6">
        <v>184</v>
      </c>
      <c r="B185" s="6" t="s">
        <v>599</v>
      </c>
      <c r="C185" s="6" t="s">
        <v>18</v>
      </c>
      <c r="D185" s="6" t="s">
        <v>1203</v>
      </c>
      <c r="E185" s="6" t="s">
        <v>1204</v>
      </c>
      <c r="F185" s="6" t="s">
        <v>1201</v>
      </c>
      <c r="G185" s="6" t="s">
        <v>681</v>
      </c>
      <c r="H185" s="6" t="s">
        <v>376</v>
      </c>
      <c r="I185" s="6" t="s">
        <v>1205</v>
      </c>
      <c r="J185" s="6" t="s">
        <v>221</v>
      </c>
    </row>
    <row r="186" spans="1:10">
      <c r="A186" s="6">
        <v>185</v>
      </c>
      <c r="B186" s="6" t="s">
        <v>599</v>
      </c>
      <c r="C186" s="6" t="s">
        <v>18</v>
      </c>
      <c r="D186" s="6" t="s">
        <v>1206</v>
      </c>
      <c r="E186" s="6" t="s">
        <v>1207</v>
      </c>
      <c r="F186" s="6" t="s">
        <v>1208</v>
      </c>
      <c r="G186" s="6" t="s">
        <v>603</v>
      </c>
      <c r="H186" s="6" t="s">
        <v>376</v>
      </c>
      <c r="I186" s="6" t="s">
        <v>376</v>
      </c>
      <c r="J186" s="6" t="s">
        <v>221</v>
      </c>
    </row>
    <row r="187" spans="1:10">
      <c r="A187" s="6">
        <v>186</v>
      </c>
      <c r="B187" s="6" t="s">
        <v>599</v>
      </c>
      <c r="C187" s="6" t="s">
        <v>18</v>
      </c>
      <c r="D187" s="6" t="s">
        <v>1209</v>
      </c>
      <c r="E187" s="6" t="s">
        <v>1210</v>
      </c>
      <c r="F187" s="6" t="s">
        <v>1211</v>
      </c>
      <c r="G187" s="6" t="s">
        <v>607</v>
      </c>
      <c r="H187" s="6" t="s">
        <v>376</v>
      </c>
      <c r="I187" s="6" t="s">
        <v>376</v>
      </c>
      <c r="J187" s="6" t="s">
        <v>221</v>
      </c>
    </row>
    <row r="188" spans="1:10">
      <c r="A188" s="6">
        <v>187</v>
      </c>
      <c r="B188" s="6" t="s">
        <v>599</v>
      </c>
      <c r="C188" s="6" t="s">
        <v>18</v>
      </c>
      <c r="D188" s="6" t="s">
        <v>1212</v>
      </c>
      <c r="E188" s="6" t="s">
        <v>1213</v>
      </c>
      <c r="F188" s="6" t="s">
        <v>1214</v>
      </c>
      <c r="G188" s="6" t="s">
        <v>619</v>
      </c>
      <c r="H188" s="6" t="s">
        <v>376</v>
      </c>
      <c r="I188" s="6" t="s">
        <v>1583</v>
      </c>
      <c r="J188" s="6" t="s">
        <v>221</v>
      </c>
    </row>
    <row r="189" spans="1:10">
      <c r="A189" s="6">
        <v>188</v>
      </c>
      <c r="B189" s="6" t="s">
        <v>599</v>
      </c>
      <c r="C189" s="6" t="s">
        <v>18</v>
      </c>
      <c r="D189" s="6" t="s">
        <v>1215</v>
      </c>
      <c r="E189" s="6" t="s">
        <v>1216</v>
      </c>
      <c r="F189" s="6" t="s">
        <v>1217</v>
      </c>
      <c r="G189" s="6" t="s">
        <v>702</v>
      </c>
      <c r="H189" s="6" t="s">
        <v>376</v>
      </c>
      <c r="I189" s="6" t="s">
        <v>1583</v>
      </c>
      <c r="J189" s="6" t="s">
        <v>221</v>
      </c>
    </row>
    <row r="190" spans="1:10">
      <c r="A190" s="6">
        <v>189</v>
      </c>
      <c r="B190" s="6" t="s">
        <v>599</v>
      </c>
      <c r="C190" s="6" t="s">
        <v>18</v>
      </c>
      <c r="D190" s="6" t="s">
        <v>1218</v>
      </c>
      <c r="E190" s="6" t="s">
        <v>1219</v>
      </c>
      <c r="F190" s="6" t="s">
        <v>1220</v>
      </c>
      <c r="G190" s="6" t="s">
        <v>1081</v>
      </c>
      <c r="H190" s="6" t="s">
        <v>376</v>
      </c>
      <c r="I190" s="6" t="s">
        <v>376</v>
      </c>
      <c r="J190" s="6" t="s">
        <v>221</v>
      </c>
    </row>
    <row r="191" spans="1:10">
      <c r="A191" s="6">
        <v>190</v>
      </c>
      <c r="B191" s="6" t="s">
        <v>599</v>
      </c>
      <c r="C191" s="6" t="s">
        <v>18</v>
      </c>
      <c r="D191" s="6" t="s">
        <v>1221</v>
      </c>
      <c r="E191" s="6" t="s">
        <v>1222</v>
      </c>
      <c r="F191" s="6" t="s">
        <v>1223</v>
      </c>
      <c r="G191" s="6" t="s">
        <v>629</v>
      </c>
      <c r="H191" s="6" t="s">
        <v>376</v>
      </c>
      <c r="I191" s="6" t="s">
        <v>376</v>
      </c>
      <c r="J191" s="6" t="s">
        <v>221</v>
      </c>
    </row>
    <row r="192" spans="1:10">
      <c r="A192" s="6">
        <v>191</v>
      </c>
      <c r="B192" s="6" t="s">
        <v>599</v>
      </c>
      <c r="C192" s="6" t="s">
        <v>18</v>
      </c>
      <c r="D192" s="6" t="s">
        <v>1224</v>
      </c>
      <c r="E192" s="6" t="s">
        <v>1225</v>
      </c>
      <c r="F192" s="6" t="s">
        <v>1226</v>
      </c>
      <c r="G192" s="6" t="s">
        <v>1081</v>
      </c>
      <c r="H192" s="6" t="s">
        <v>376</v>
      </c>
      <c r="I192" s="6" t="s">
        <v>376</v>
      </c>
      <c r="J192" s="6" t="s">
        <v>221</v>
      </c>
    </row>
    <row r="193" spans="1:10">
      <c r="A193" s="6">
        <v>192</v>
      </c>
      <c r="B193" s="6" t="s">
        <v>599</v>
      </c>
      <c r="C193" s="6" t="s">
        <v>18</v>
      </c>
      <c r="D193" s="6" t="s">
        <v>1227</v>
      </c>
      <c r="E193" s="6" t="s">
        <v>1228</v>
      </c>
      <c r="F193" s="6" t="s">
        <v>1229</v>
      </c>
      <c r="G193" s="6" t="s">
        <v>640</v>
      </c>
      <c r="H193" s="6" t="s">
        <v>376</v>
      </c>
      <c r="I193" s="6" t="s">
        <v>376</v>
      </c>
      <c r="J193" s="6" t="s">
        <v>221</v>
      </c>
    </row>
    <row r="194" spans="1:10">
      <c r="A194" s="6">
        <v>193</v>
      </c>
      <c r="B194" s="6" t="s">
        <v>599</v>
      </c>
      <c r="C194" s="6" t="s">
        <v>18</v>
      </c>
      <c r="D194" s="6" t="s">
        <v>1230</v>
      </c>
      <c r="E194" s="6" t="s">
        <v>1231</v>
      </c>
      <c r="F194" s="6" t="s">
        <v>1232</v>
      </c>
      <c r="G194" s="6" t="s">
        <v>748</v>
      </c>
      <c r="H194" s="6" t="s">
        <v>376</v>
      </c>
      <c r="I194" s="6" t="s">
        <v>376</v>
      </c>
      <c r="J194" s="6" t="s">
        <v>221</v>
      </c>
    </row>
    <row r="195" spans="1:10">
      <c r="A195" s="6">
        <v>194</v>
      </c>
      <c r="B195" s="6" t="s">
        <v>599</v>
      </c>
      <c r="C195" s="6" t="s">
        <v>18</v>
      </c>
      <c r="D195" s="6" t="s">
        <v>1233</v>
      </c>
      <c r="E195" s="6" t="s">
        <v>1234</v>
      </c>
      <c r="F195" s="6" t="s">
        <v>1235</v>
      </c>
      <c r="G195" s="6" t="s">
        <v>1236</v>
      </c>
      <c r="H195" s="6" t="s">
        <v>376</v>
      </c>
      <c r="I195" s="6" t="s">
        <v>376</v>
      </c>
      <c r="J195" s="6" t="s">
        <v>221</v>
      </c>
    </row>
    <row r="196" spans="1:10">
      <c r="A196" s="6">
        <v>195</v>
      </c>
      <c r="B196" s="6" t="s">
        <v>599</v>
      </c>
      <c r="C196" s="6" t="s">
        <v>18</v>
      </c>
      <c r="D196" s="6" t="s">
        <v>1237</v>
      </c>
      <c r="E196" s="6" t="s">
        <v>1238</v>
      </c>
      <c r="F196" s="6" t="s">
        <v>1235</v>
      </c>
      <c r="G196" s="6" t="s">
        <v>607</v>
      </c>
      <c r="H196" s="6" t="s">
        <v>376</v>
      </c>
      <c r="I196" s="6" t="s">
        <v>376</v>
      </c>
      <c r="J196" s="6" t="s">
        <v>221</v>
      </c>
    </row>
    <row r="197" spans="1:10">
      <c r="A197" s="6">
        <v>196</v>
      </c>
      <c r="B197" s="6" t="s">
        <v>599</v>
      </c>
      <c r="C197" s="6" t="s">
        <v>18</v>
      </c>
      <c r="D197" s="6" t="s">
        <v>1239</v>
      </c>
      <c r="E197" s="6" t="s">
        <v>1240</v>
      </c>
      <c r="F197" s="6" t="s">
        <v>1241</v>
      </c>
      <c r="G197" s="6" t="s">
        <v>644</v>
      </c>
      <c r="H197" s="6" t="s">
        <v>376</v>
      </c>
      <c r="I197" s="6" t="s">
        <v>376</v>
      </c>
      <c r="J197" s="6" t="s">
        <v>221</v>
      </c>
    </row>
    <row r="198" spans="1:10">
      <c r="A198" s="6">
        <v>197</v>
      </c>
      <c r="B198" s="6" t="s">
        <v>599</v>
      </c>
      <c r="C198" s="6" t="s">
        <v>18</v>
      </c>
      <c r="D198" s="6" t="s">
        <v>1242</v>
      </c>
      <c r="E198" s="6" t="s">
        <v>1243</v>
      </c>
      <c r="F198" s="6" t="s">
        <v>1244</v>
      </c>
      <c r="G198" s="6" t="s">
        <v>603</v>
      </c>
      <c r="H198" s="6" t="s">
        <v>376</v>
      </c>
      <c r="I198" s="6" t="s">
        <v>376</v>
      </c>
      <c r="J198" s="6" t="s">
        <v>221</v>
      </c>
    </row>
    <row r="199" spans="1:10">
      <c r="A199" s="6">
        <v>198</v>
      </c>
      <c r="B199" s="6" t="s">
        <v>599</v>
      </c>
      <c r="C199" s="6" t="s">
        <v>18</v>
      </c>
      <c r="D199" s="6" t="s">
        <v>1245</v>
      </c>
      <c r="E199" s="6" t="s">
        <v>1246</v>
      </c>
      <c r="F199" s="6" t="s">
        <v>1247</v>
      </c>
      <c r="G199" s="6" t="s">
        <v>806</v>
      </c>
      <c r="H199" s="6" t="s">
        <v>376</v>
      </c>
      <c r="I199" s="6" t="s">
        <v>376</v>
      </c>
      <c r="J199" s="6" t="s">
        <v>221</v>
      </c>
    </row>
    <row r="200" spans="1:10">
      <c r="A200" s="6">
        <v>199</v>
      </c>
      <c r="B200" s="6" t="s">
        <v>599</v>
      </c>
      <c r="C200" s="6" t="s">
        <v>18</v>
      </c>
      <c r="D200" s="6" t="s">
        <v>1248</v>
      </c>
      <c r="E200" s="6" t="s">
        <v>1249</v>
      </c>
      <c r="F200" s="6" t="s">
        <v>1250</v>
      </c>
      <c r="G200" s="6" t="s">
        <v>806</v>
      </c>
      <c r="H200" s="6" t="s">
        <v>376</v>
      </c>
      <c r="I200" s="6" t="s">
        <v>376</v>
      </c>
      <c r="J200" s="6" t="s">
        <v>221</v>
      </c>
    </row>
    <row r="201" spans="1:10">
      <c r="A201" s="6">
        <v>200</v>
      </c>
      <c r="B201" s="6" t="s">
        <v>599</v>
      </c>
      <c r="C201" s="6" t="s">
        <v>18</v>
      </c>
      <c r="D201" s="6" t="s">
        <v>1251</v>
      </c>
      <c r="E201" s="6" t="s">
        <v>1252</v>
      </c>
      <c r="F201" s="6" t="s">
        <v>1253</v>
      </c>
      <c r="G201" s="6" t="s">
        <v>611</v>
      </c>
      <c r="H201" s="6" t="s">
        <v>376</v>
      </c>
      <c r="I201" s="6" t="s">
        <v>376</v>
      </c>
      <c r="J201" s="6" t="s">
        <v>221</v>
      </c>
    </row>
    <row r="202" spans="1:10">
      <c r="A202" s="6">
        <v>201</v>
      </c>
      <c r="B202" s="6" t="s">
        <v>599</v>
      </c>
      <c r="C202" s="6" t="s">
        <v>18</v>
      </c>
      <c r="D202" s="6" t="s">
        <v>1254</v>
      </c>
      <c r="E202" s="6" t="s">
        <v>1255</v>
      </c>
      <c r="F202" s="6" t="s">
        <v>1256</v>
      </c>
      <c r="G202" s="6" t="s">
        <v>1257</v>
      </c>
      <c r="H202" s="6" t="s">
        <v>376</v>
      </c>
      <c r="I202" s="6" t="s">
        <v>1258</v>
      </c>
      <c r="J202" s="6" t="s">
        <v>221</v>
      </c>
    </row>
    <row r="203" spans="1:10">
      <c r="A203" s="6">
        <v>202</v>
      </c>
      <c r="B203" s="6" t="s">
        <v>599</v>
      </c>
      <c r="C203" s="6" t="s">
        <v>18</v>
      </c>
      <c r="D203" s="6" t="s">
        <v>1259</v>
      </c>
      <c r="E203" s="6" t="s">
        <v>1260</v>
      </c>
      <c r="F203" s="6" t="s">
        <v>1261</v>
      </c>
      <c r="G203" s="6" t="s">
        <v>1262</v>
      </c>
      <c r="H203" s="6" t="s">
        <v>376</v>
      </c>
      <c r="I203" s="6" t="s">
        <v>1263</v>
      </c>
      <c r="J203" s="6" t="s">
        <v>221</v>
      </c>
    </row>
    <row r="204" spans="1:10">
      <c r="A204" s="6">
        <v>203</v>
      </c>
      <c r="B204" s="6" t="s">
        <v>599</v>
      </c>
      <c r="C204" s="6" t="s">
        <v>18</v>
      </c>
      <c r="D204" s="6" t="s">
        <v>1264</v>
      </c>
      <c r="E204" s="6" t="s">
        <v>1265</v>
      </c>
      <c r="F204" s="6" t="s">
        <v>1266</v>
      </c>
      <c r="G204" s="6" t="s">
        <v>607</v>
      </c>
      <c r="H204" s="6" t="s">
        <v>376</v>
      </c>
      <c r="I204" s="6" t="s">
        <v>376</v>
      </c>
      <c r="J204" s="6" t="s">
        <v>221</v>
      </c>
    </row>
    <row r="205" spans="1:10">
      <c r="A205" s="6">
        <v>204</v>
      </c>
      <c r="B205" s="6" t="s">
        <v>599</v>
      </c>
      <c r="C205" s="6" t="s">
        <v>18</v>
      </c>
      <c r="D205" s="6" t="s">
        <v>1267</v>
      </c>
      <c r="E205" s="6" t="s">
        <v>1268</v>
      </c>
      <c r="F205" s="6" t="s">
        <v>1269</v>
      </c>
      <c r="G205" s="6" t="s">
        <v>964</v>
      </c>
      <c r="H205" s="6" t="s">
        <v>376</v>
      </c>
      <c r="I205" s="6" t="s">
        <v>376</v>
      </c>
      <c r="J205" s="6" t="s">
        <v>221</v>
      </c>
    </row>
    <row r="206" spans="1:10">
      <c r="A206" s="6">
        <v>205</v>
      </c>
      <c r="B206" s="6" t="s">
        <v>599</v>
      </c>
      <c r="C206" s="6" t="s">
        <v>18</v>
      </c>
      <c r="D206" s="6" t="s">
        <v>1270</v>
      </c>
      <c r="E206" s="6" t="s">
        <v>1271</v>
      </c>
      <c r="F206" s="6" t="s">
        <v>1272</v>
      </c>
      <c r="G206" s="6" t="s">
        <v>603</v>
      </c>
      <c r="H206" s="6" t="s">
        <v>376</v>
      </c>
      <c r="I206" s="6" t="s">
        <v>376</v>
      </c>
      <c r="J206" s="6" t="s">
        <v>221</v>
      </c>
    </row>
    <row r="207" spans="1:10">
      <c r="A207" s="6">
        <v>206</v>
      </c>
      <c r="B207" s="6" t="s">
        <v>599</v>
      </c>
      <c r="C207" s="6" t="s">
        <v>18</v>
      </c>
      <c r="D207" s="6" t="s">
        <v>1273</v>
      </c>
      <c r="E207" s="6" t="s">
        <v>1274</v>
      </c>
      <c r="F207" s="6" t="s">
        <v>1275</v>
      </c>
      <c r="G207" s="6" t="s">
        <v>964</v>
      </c>
      <c r="H207" s="6" t="s">
        <v>376</v>
      </c>
      <c r="I207" s="6" t="s">
        <v>376</v>
      </c>
      <c r="J207" s="6" t="s">
        <v>221</v>
      </c>
    </row>
    <row r="208" spans="1:10">
      <c r="A208" s="6">
        <v>207</v>
      </c>
      <c r="B208" s="6" t="s">
        <v>599</v>
      </c>
      <c r="C208" s="6" t="s">
        <v>18</v>
      </c>
      <c r="D208" s="6" t="s">
        <v>1276</v>
      </c>
      <c r="E208" s="6" t="s">
        <v>1277</v>
      </c>
      <c r="F208" s="6" t="s">
        <v>1278</v>
      </c>
      <c r="G208" s="6" t="s">
        <v>644</v>
      </c>
      <c r="H208" s="6" t="s">
        <v>376</v>
      </c>
      <c r="I208" s="6" t="s">
        <v>376</v>
      </c>
      <c r="J208" s="6" t="s">
        <v>221</v>
      </c>
    </row>
    <row r="209" spans="1:10">
      <c r="A209" s="6">
        <v>208</v>
      </c>
      <c r="B209" s="6" t="s">
        <v>599</v>
      </c>
      <c r="C209" s="6" t="s">
        <v>18</v>
      </c>
      <c r="D209" s="6" t="s">
        <v>1279</v>
      </c>
      <c r="E209" s="6" t="s">
        <v>1280</v>
      </c>
      <c r="F209" s="6" t="s">
        <v>1281</v>
      </c>
      <c r="G209" s="6" t="s">
        <v>666</v>
      </c>
      <c r="H209" s="6" t="s">
        <v>376</v>
      </c>
      <c r="I209" s="6" t="s">
        <v>376</v>
      </c>
      <c r="J209" s="6" t="s">
        <v>221</v>
      </c>
    </row>
    <row r="210" spans="1:10">
      <c r="A210" s="6">
        <v>209</v>
      </c>
      <c r="B210" s="6" t="s">
        <v>599</v>
      </c>
      <c r="C210" s="6" t="s">
        <v>18</v>
      </c>
      <c r="D210" s="6" t="s">
        <v>1282</v>
      </c>
      <c r="E210" s="6" t="s">
        <v>1283</v>
      </c>
      <c r="F210" s="6" t="s">
        <v>1284</v>
      </c>
      <c r="G210" s="6" t="s">
        <v>1285</v>
      </c>
      <c r="H210" s="6" t="s">
        <v>376</v>
      </c>
      <c r="I210" s="6" t="s">
        <v>376</v>
      </c>
      <c r="J210" s="6" t="s">
        <v>221</v>
      </c>
    </row>
    <row r="211" spans="1:10">
      <c r="A211" s="6">
        <v>210</v>
      </c>
      <c r="B211" s="6" t="s">
        <v>599</v>
      </c>
      <c r="C211" s="6" t="s">
        <v>18</v>
      </c>
      <c r="D211" s="6" t="s">
        <v>1286</v>
      </c>
      <c r="E211" s="6" t="s">
        <v>1287</v>
      </c>
      <c r="F211" s="6" t="s">
        <v>1288</v>
      </c>
      <c r="G211" s="6" t="s">
        <v>607</v>
      </c>
      <c r="H211" s="6" t="s">
        <v>376</v>
      </c>
      <c r="I211" s="6" t="s">
        <v>376</v>
      </c>
      <c r="J211" s="6" t="s">
        <v>221</v>
      </c>
    </row>
    <row r="212" spans="1:10">
      <c r="A212" s="6">
        <v>211</v>
      </c>
      <c r="B212" s="6" t="s">
        <v>599</v>
      </c>
      <c r="C212" s="6" t="s">
        <v>18</v>
      </c>
      <c r="D212" s="6" t="s">
        <v>1289</v>
      </c>
      <c r="E212" s="6" t="s">
        <v>1290</v>
      </c>
      <c r="F212" s="6" t="s">
        <v>1291</v>
      </c>
      <c r="G212" s="6" t="s">
        <v>633</v>
      </c>
      <c r="H212" s="6" t="s">
        <v>376</v>
      </c>
      <c r="I212" s="6" t="s">
        <v>376</v>
      </c>
      <c r="J212" s="6" t="s">
        <v>221</v>
      </c>
    </row>
    <row r="213" spans="1:10">
      <c r="A213" s="6">
        <v>212</v>
      </c>
      <c r="B213" s="6" t="s">
        <v>599</v>
      </c>
      <c r="C213" s="6" t="s">
        <v>18</v>
      </c>
      <c r="D213" s="6" t="s">
        <v>1292</v>
      </c>
      <c r="E213" s="6" t="s">
        <v>1293</v>
      </c>
      <c r="F213" s="6" t="s">
        <v>1294</v>
      </c>
      <c r="G213" s="6" t="s">
        <v>619</v>
      </c>
      <c r="H213" s="6" t="s">
        <v>376</v>
      </c>
      <c r="I213" s="6" t="s">
        <v>1295</v>
      </c>
      <c r="J213" s="6" t="s">
        <v>221</v>
      </c>
    </row>
    <row r="214" spans="1:10">
      <c r="A214" s="6">
        <v>213</v>
      </c>
      <c r="B214" s="6" t="s">
        <v>599</v>
      </c>
      <c r="C214" s="6" t="s">
        <v>18</v>
      </c>
      <c r="D214" s="6" t="s">
        <v>1296</v>
      </c>
      <c r="E214" s="6" t="s">
        <v>1297</v>
      </c>
      <c r="F214" s="6" t="s">
        <v>1298</v>
      </c>
      <c r="G214" s="6" t="s">
        <v>611</v>
      </c>
      <c r="H214" s="6" t="s">
        <v>376</v>
      </c>
      <c r="I214" s="6" t="s">
        <v>1263</v>
      </c>
      <c r="J214" s="6" t="s">
        <v>221</v>
      </c>
    </row>
    <row r="215" spans="1:10">
      <c r="A215" s="6">
        <v>214</v>
      </c>
      <c r="B215" s="6" t="s">
        <v>599</v>
      </c>
      <c r="C215" s="6" t="s">
        <v>18</v>
      </c>
      <c r="D215" s="6" t="s">
        <v>1299</v>
      </c>
      <c r="E215" s="6" t="s">
        <v>1300</v>
      </c>
      <c r="F215" s="6" t="s">
        <v>1301</v>
      </c>
      <c r="G215" s="6" t="s">
        <v>611</v>
      </c>
      <c r="H215" s="6" t="s">
        <v>376</v>
      </c>
      <c r="I215" s="6" t="s">
        <v>698</v>
      </c>
      <c r="J215" s="6" t="s">
        <v>221</v>
      </c>
    </row>
    <row r="216" spans="1:10">
      <c r="A216" s="6">
        <v>215</v>
      </c>
      <c r="B216" s="6" t="s">
        <v>599</v>
      </c>
      <c r="C216" s="6" t="s">
        <v>18</v>
      </c>
      <c r="D216" s="6" t="s">
        <v>1302</v>
      </c>
      <c r="E216" s="6" t="s">
        <v>1303</v>
      </c>
      <c r="F216" s="6" t="s">
        <v>1304</v>
      </c>
      <c r="G216" s="6" t="s">
        <v>806</v>
      </c>
      <c r="H216" s="6" t="s">
        <v>376</v>
      </c>
      <c r="I216" s="6" t="s">
        <v>376</v>
      </c>
      <c r="J216" s="6" t="s">
        <v>221</v>
      </c>
    </row>
    <row r="217" spans="1:10">
      <c r="A217" s="6">
        <v>216</v>
      </c>
      <c r="B217" s="6" t="s">
        <v>599</v>
      </c>
      <c r="C217" s="6" t="s">
        <v>18</v>
      </c>
      <c r="D217" s="6" t="s">
        <v>1305</v>
      </c>
      <c r="E217" s="6" t="s">
        <v>1306</v>
      </c>
      <c r="F217" s="6" t="s">
        <v>1307</v>
      </c>
      <c r="G217" s="6" t="s">
        <v>1308</v>
      </c>
      <c r="H217" s="6" t="s">
        <v>376</v>
      </c>
      <c r="I217" s="6" t="s">
        <v>376</v>
      </c>
      <c r="J217" s="6" t="s">
        <v>221</v>
      </c>
    </row>
    <row r="218" spans="1:10">
      <c r="A218" s="6">
        <v>217</v>
      </c>
      <c r="B218" s="6" t="s">
        <v>599</v>
      </c>
      <c r="C218" s="6" t="s">
        <v>18</v>
      </c>
      <c r="D218" s="6" t="s">
        <v>1309</v>
      </c>
      <c r="E218" s="6" t="s">
        <v>1310</v>
      </c>
      <c r="F218" s="6" t="s">
        <v>1284</v>
      </c>
      <c r="G218" s="6" t="s">
        <v>838</v>
      </c>
      <c r="H218" s="6" t="s">
        <v>376</v>
      </c>
      <c r="I218" s="6" t="s">
        <v>376</v>
      </c>
      <c r="J218" s="6" t="s">
        <v>221</v>
      </c>
    </row>
    <row r="219" spans="1:10">
      <c r="A219" s="6">
        <v>218</v>
      </c>
      <c r="B219" s="6" t="s">
        <v>599</v>
      </c>
      <c r="C219" s="6" t="s">
        <v>18</v>
      </c>
      <c r="D219" s="6" t="s">
        <v>1311</v>
      </c>
      <c r="E219" s="6" t="s">
        <v>1312</v>
      </c>
      <c r="F219" s="6" t="s">
        <v>1261</v>
      </c>
      <c r="G219" s="6" t="s">
        <v>1262</v>
      </c>
      <c r="H219" s="6" t="s">
        <v>376</v>
      </c>
      <c r="I219" s="6" t="s">
        <v>1313</v>
      </c>
      <c r="J219" s="6" t="s">
        <v>221</v>
      </c>
    </row>
  </sheetData>
  <sheetProtection formatColumns="0" formatRows="0"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4"/>
  </cols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4"/>
  </cols>
  <sheetData/>
  <sheetProtection formatColumns="0" formatRows="0"/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48"/>
  </cols>
  <sheetData/>
  <sheetProtection formatColumns="0" formatRows="0"/>
  <phoneticPr fontId="2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4">
    <tabColor indexed="47"/>
  </sheetPr>
  <dimension ref="A4:I20"/>
  <sheetViews>
    <sheetView showGridLines="0" zoomScaleNormal="100" workbookViewId="0"/>
  </sheetViews>
  <sheetFormatPr defaultRowHeight="11.25"/>
  <cols>
    <col min="1" max="16384" width="9.140625" style="4"/>
  </cols>
  <sheetData>
    <row r="4" spans="1:9" s="135" customFormat="1" ht="23.1" customHeight="1">
      <c r="A4" s="137"/>
      <c r="B4" s="137"/>
      <c r="C4" s="137"/>
      <c r="D4" s="138" t="s">
        <v>254</v>
      </c>
      <c r="E4" s="141" t="s">
        <v>255</v>
      </c>
      <c r="F4" s="139"/>
      <c r="G4" s="139"/>
      <c r="H4" s="139"/>
      <c r="I4" s="140"/>
    </row>
    <row r="5" spans="1:9" s="135" customFormat="1" ht="23.1" customHeight="1">
      <c r="A5" s="137"/>
      <c r="B5" s="137"/>
      <c r="C5" s="137"/>
      <c r="D5" s="138" t="s">
        <v>256</v>
      </c>
      <c r="E5" s="141" t="s">
        <v>257</v>
      </c>
      <c r="F5" s="139"/>
      <c r="G5" s="139"/>
      <c r="H5" s="139"/>
      <c r="I5" s="140"/>
    </row>
    <row r="6" spans="1:9" s="135" customFormat="1" ht="23.1" customHeight="1">
      <c r="A6" s="137"/>
      <c r="B6" s="137"/>
      <c r="C6" s="137"/>
      <c r="D6" s="138" t="s">
        <v>258</v>
      </c>
      <c r="E6" s="141" t="s">
        <v>259</v>
      </c>
      <c r="F6" s="139"/>
      <c r="G6" s="139"/>
      <c r="H6" s="139"/>
      <c r="I6" s="140"/>
    </row>
    <row r="7" spans="1:9" s="135" customFormat="1" ht="23.1" customHeight="1">
      <c r="A7" s="137"/>
      <c r="B7" s="137"/>
      <c r="C7" s="137"/>
      <c r="D7" s="147" t="s">
        <v>260</v>
      </c>
      <c r="E7" s="148" t="s">
        <v>261</v>
      </c>
      <c r="F7" s="149"/>
      <c r="G7" s="149"/>
      <c r="H7" s="149"/>
      <c r="I7" s="150"/>
    </row>
    <row r="12" spans="1:9" s="157" customFormat="1" ht="18" customHeight="1">
      <c r="A12" s="151"/>
      <c r="B12" s="152"/>
      <c r="C12" s="153"/>
      <c r="D12" s="154"/>
      <c r="E12" s="606" t="s">
        <v>262</v>
      </c>
      <c r="F12" s="606"/>
      <c r="G12" s="155"/>
      <c r="H12" s="156"/>
    </row>
    <row r="13" spans="1:9" s="157" customFormat="1" ht="21" customHeight="1">
      <c r="A13" s="151" t="s">
        <v>263</v>
      </c>
      <c r="B13" s="158" t="s">
        <v>264</v>
      </c>
      <c r="C13" s="153"/>
      <c r="D13" s="159"/>
      <c r="E13" s="160" t="s">
        <v>265</v>
      </c>
      <c r="F13" s="161"/>
      <c r="G13" s="155"/>
      <c r="H13" s="162"/>
    </row>
    <row r="14" spans="1:9" s="157" customFormat="1" ht="21" customHeight="1">
      <c r="A14" s="151" t="s">
        <v>266</v>
      </c>
      <c r="B14" s="158" t="s">
        <v>267</v>
      </c>
      <c r="C14" s="153"/>
      <c r="D14" s="159"/>
      <c r="E14" s="160" t="s">
        <v>268</v>
      </c>
      <c r="F14" s="161"/>
      <c r="G14" s="155"/>
      <c r="H14" s="162"/>
    </row>
    <row r="15" spans="1:9" s="157" customFormat="1" ht="21" customHeight="1">
      <c r="A15" s="151" t="s">
        <v>269</v>
      </c>
      <c r="B15" s="158" t="s">
        <v>270</v>
      </c>
      <c r="C15" s="153"/>
      <c r="D15" s="159"/>
      <c r="E15" s="160" t="s">
        <v>271</v>
      </c>
      <c r="F15" s="161"/>
      <c r="G15" s="155"/>
      <c r="H15" s="162"/>
    </row>
    <row r="16" spans="1:9" s="157" customFormat="1" ht="21" customHeight="1">
      <c r="A16" s="151" t="s">
        <v>272</v>
      </c>
      <c r="B16" s="158" t="s">
        <v>273</v>
      </c>
      <c r="C16" s="153"/>
      <c r="D16" s="159"/>
      <c r="E16" s="160" t="s">
        <v>274</v>
      </c>
      <c r="F16" s="161"/>
      <c r="G16" s="155"/>
      <c r="H16" s="162"/>
    </row>
    <row r="19" spans="1:7">
      <c r="A19" s="607" t="s">
        <v>275</v>
      </c>
      <c r="B19" s="607"/>
      <c r="C19" s="607"/>
    </row>
    <row r="20" spans="1:7" s="135" customFormat="1" ht="23.1" customHeight="1">
      <c r="A20" s="137"/>
      <c r="B20" s="137"/>
      <c r="C20" s="137"/>
      <c r="D20" s="163" t="s">
        <v>276</v>
      </c>
      <c r="E20" s="164"/>
      <c r="F20" s="150"/>
      <c r="G20" s="150"/>
    </row>
  </sheetData>
  <sheetProtection formatColumns="0" formatRows="0"/>
  <mergeCells count="2">
    <mergeCell ref="E12:F12"/>
    <mergeCell ref="A19:C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20:G20 F4:I7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4">
    <tabColor rgb="FFEAEBEE"/>
  </sheetPr>
  <dimension ref="A1:I56"/>
  <sheetViews>
    <sheetView showGridLines="0" tabSelected="1" topLeftCell="C28" zoomScaleNormal="100" workbookViewId="0">
      <selection activeCell="F47" sqref="F47"/>
    </sheetView>
  </sheetViews>
  <sheetFormatPr defaultRowHeight="11.25"/>
  <cols>
    <col min="1" max="2" width="15" style="487" hidden="1" customWidth="1"/>
    <col min="3" max="3" width="3.7109375" style="135" customWidth="1"/>
    <col min="4" max="4" width="9.28515625" style="136" customWidth="1"/>
    <col min="5" max="5" width="56.85546875" style="135" customWidth="1"/>
    <col min="6" max="6" width="64.42578125" style="135" customWidth="1"/>
    <col min="7" max="7" width="113.5703125" style="135" customWidth="1"/>
    <col min="8" max="10" width="9.140625" style="135"/>
    <col min="11" max="11" width="29.140625" style="135" customWidth="1"/>
    <col min="12" max="12" width="25.5703125" style="135" customWidth="1"/>
    <col min="13" max="14" width="3.7109375" style="135" customWidth="1"/>
    <col min="15" max="16384" width="9.140625" style="135"/>
  </cols>
  <sheetData>
    <row r="1" spans="1:8" hidden="1">
      <c r="A1" s="487" t="s">
        <v>371</v>
      </c>
    </row>
    <row r="2" spans="1:8" hidden="1"/>
    <row r="3" spans="1:8" s="228" customFormat="1" ht="6">
      <c r="A3" s="487"/>
      <c r="B3" s="487"/>
      <c r="D3" s="229"/>
    </row>
    <row r="4" spans="1:8" ht="22.5">
      <c r="D4" s="525" t="s">
        <v>552</v>
      </c>
      <c r="E4" s="525"/>
      <c r="F4" s="525"/>
      <c r="G4" s="353"/>
      <c r="H4" s="222"/>
    </row>
    <row r="5" spans="1:8" s="228" customFormat="1" ht="6">
      <c r="A5" s="487"/>
      <c r="B5" s="487"/>
      <c r="D5" s="533"/>
      <c r="E5" s="533"/>
      <c r="F5" s="533"/>
      <c r="G5" s="533"/>
    </row>
    <row r="6" spans="1:8" hidden="1">
      <c r="A6" s="488"/>
      <c r="B6" s="488"/>
      <c r="C6" s="137"/>
      <c r="D6" s="178"/>
      <c r="E6" s="534" t="s">
        <v>505</v>
      </c>
      <c r="F6" s="534"/>
    </row>
    <row r="7" spans="1:8">
      <c r="A7" s="488"/>
      <c r="B7" s="488"/>
      <c r="C7" s="137"/>
      <c r="D7" s="529" t="s">
        <v>384</v>
      </c>
      <c r="E7" s="530"/>
      <c r="F7" s="530"/>
      <c r="G7" s="535" t="s">
        <v>386</v>
      </c>
    </row>
    <row r="8" spans="1:8">
      <c r="A8" s="488"/>
      <c r="B8" s="488"/>
      <c r="C8" s="137"/>
      <c r="D8" s="213" t="s">
        <v>32</v>
      </c>
      <c r="E8" s="218" t="s">
        <v>385</v>
      </c>
      <c r="F8" s="218" t="s">
        <v>383</v>
      </c>
      <c r="G8" s="536"/>
    </row>
    <row r="9" spans="1:8" ht="12" customHeight="1">
      <c r="A9" s="488"/>
      <c r="B9" s="488"/>
      <c r="C9" s="137"/>
      <c r="D9" s="179">
        <v>1</v>
      </c>
      <c r="E9" s="179">
        <v>2</v>
      </c>
      <c r="F9" s="179">
        <v>3</v>
      </c>
      <c r="G9" s="179">
        <v>4</v>
      </c>
    </row>
    <row r="10" spans="1:8" ht="22.5">
      <c r="A10" s="488"/>
      <c r="B10" s="488"/>
      <c r="C10" s="137"/>
      <c r="D10" s="177" t="s">
        <v>33</v>
      </c>
      <c r="E10" s="219" t="s">
        <v>524</v>
      </c>
      <c r="F10" s="347" t="str">
        <f>IF(region_name="","",region_name)</f>
        <v>г.Санкт-Петербург</v>
      </c>
      <c r="G10" s="219" t="s">
        <v>435</v>
      </c>
      <c r="H10" s="222"/>
    </row>
    <row r="11" spans="1:8" ht="22.5">
      <c r="A11" s="488"/>
      <c r="B11" s="488"/>
      <c r="C11" s="137"/>
      <c r="D11" s="177" t="s">
        <v>5</v>
      </c>
      <c r="E11" s="219" t="s">
        <v>388</v>
      </c>
      <c r="F11" s="220" t="s">
        <v>389</v>
      </c>
      <c r="G11" s="216"/>
      <c r="H11" s="222"/>
    </row>
    <row r="12" spans="1:8" ht="22.5">
      <c r="A12" s="488"/>
      <c r="B12" s="488"/>
      <c r="C12" s="137"/>
      <c r="D12" s="177" t="s">
        <v>390</v>
      </c>
      <c r="E12" s="176" t="s">
        <v>395</v>
      </c>
      <c r="F12" s="348" t="s">
        <v>1559</v>
      </c>
      <c r="G12" s="219" t="s">
        <v>434</v>
      </c>
      <c r="H12" s="222"/>
    </row>
    <row r="13" spans="1:8" ht="22.5">
      <c r="A13" s="488"/>
      <c r="B13" s="488"/>
      <c r="C13" s="137"/>
      <c r="D13" s="177" t="s">
        <v>391</v>
      </c>
      <c r="E13" s="176" t="s">
        <v>397</v>
      </c>
      <c r="F13" s="347" t="str">
        <f>IF(inn="","",inn)</f>
        <v>2373002188</v>
      </c>
      <c r="G13" s="219" t="s">
        <v>433</v>
      </c>
      <c r="H13" s="222"/>
    </row>
    <row r="14" spans="1:8" ht="22.5">
      <c r="A14" s="488"/>
      <c r="B14" s="488"/>
      <c r="C14" s="137"/>
      <c r="D14" s="177" t="s">
        <v>392</v>
      </c>
      <c r="E14" s="176" t="s">
        <v>396</v>
      </c>
      <c r="F14" s="347" t="str">
        <f>IF(kpp="","",kpp)</f>
        <v>781445001</v>
      </c>
      <c r="G14" s="219" t="s">
        <v>432</v>
      </c>
      <c r="H14" s="222"/>
    </row>
    <row r="15" spans="1:8" ht="22.5">
      <c r="A15" s="488"/>
      <c r="B15" s="488"/>
      <c r="C15" s="137"/>
      <c r="D15" s="177" t="s">
        <v>393</v>
      </c>
      <c r="E15" s="176" t="s">
        <v>398</v>
      </c>
      <c r="F15" s="348" t="s">
        <v>1560</v>
      </c>
      <c r="G15" s="219" t="s">
        <v>431</v>
      </c>
      <c r="H15" s="222"/>
    </row>
    <row r="16" spans="1:8" ht="22.5">
      <c r="A16" s="488"/>
      <c r="B16" s="488"/>
      <c r="C16" s="137"/>
      <c r="D16" s="177" t="s">
        <v>394</v>
      </c>
      <c r="E16" s="176" t="s">
        <v>399</v>
      </c>
      <c r="F16" s="349" t="s">
        <v>1561</v>
      </c>
      <c r="G16" s="219" t="s">
        <v>428</v>
      </c>
      <c r="H16" s="222"/>
    </row>
    <row r="17" spans="1:8" ht="33.75">
      <c r="A17" s="488"/>
      <c r="B17" s="488"/>
      <c r="C17" s="137"/>
      <c r="D17" s="177" t="s">
        <v>400</v>
      </c>
      <c r="E17" s="176" t="s">
        <v>401</v>
      </c>
      <c r="F17" s="348" t="s">
        <v>1562</v>
      </c>
      <c r="G17" s="216"/>
      <c r="H17" s="222"/>
    </row>
    <row r="18" spans="1:8" ht="22.5">
      <c r="A18" s="538">
        <v>1</v>
      </c>
      <c r="B18" s="488"/>
      <c r="C18" s="537"/>
      <c r="D18" s="486" t="str">
        <f>"2.7."&amp;A18</f>
        <v>2.7.1</v>
      </c>
      <c r="E18" s="176" t="s">
        <v>544</v>
      </c>
      <c r="F18" s="220" t="s">
        <v>389</v>
      </c>
      <c r="G18" s="219" t="s">
        <v>576</v>
      </c>
      <c r="H18" s="222"/>
    </row>
    <row r="19" spans="1:8" ht="22.5">
      <c r="A19" s="538"/>
      <c r="B19" s="488"/>
      <c r="C19" s="537"/>
      <c r="D19" s="486" t="str">
        <f>"2.7."&amp;A18&amp;".1"</f>
        <v>2.7.1.1</v>
      </c>
      <c r="E19" s="165" t="s">
        <v>545</v>
      </c>
      <c r="F19" s="348" t="s">
        <v>1574</v>
      </c>
      <c r="G19" s="216"/>
      <c r="H19" s="222"/>
    </row>
    <row r="20" spans="1:8" ht="22.5">
      <c r="A20" s="538"/>
      <c r="B20" s="488"/>
      <c r="C20" s="537"/>
      <c r="D20" s="486" t="str">
        <f>"2.7."&amp;A18&amp;".2"</f>
        <v>2.7.1.2</v>
      </c>
      <c r="E20" s="165" t="s">
        <v>546</v>
      </c>
      <c r="F20" s="349" t="s">
        <v>1575</v>
      </c>
      <c r="G20" s="219" t="s">
        <v>547</v>
      </c>
      <c r="H20" s="222"/>
    </row>
    <row r="21" spans="1:8" ht="22.5">
      <c r="A21" s="538"/>
      <c r="B21" s="488"/>
      <c r="C21" s="537"/>
      <c r="D21" s="486" t="str">
        <f>"2.7."&amp;A18&amp;".3"</f>
        <v>2.7.1.3</v>
      </c>
      <c r="E21" s="165" t="s">
        <v>548</v>
      </c>
      <c r="F21" s="348" t="s">
        <v>1576</v>
      </c>
      <c r="G21" s="216"/>
      <c r="H21" s="222"/>
    </row>
    <row r="22" spans="1:8" ht="123.75">
      <c r="A22" s="538"/>
      <c r="B22" s="488"/>
      <c r="C22" s="537"/>
      <c r="D22" s="486" t="str">
        <f>"2.7."&amp;A18&amp;".4"</f>
        <v>2.7.1.4</v>
      </c>
      <c r="E22" s="165" t="s">
        <v>549</v>
      </c>
      <c r="F22" s="348" t="s">
        <v>1577</v>
      </c>
      <c r="G22" s="219" t="s">
        <v>550</v>
      </c>
      <c r="H22" s="222"/>
    </row>
    <row r="23" spans="1:8" ht="15">
      <c r="A23" s="488"/>
      <c r="B23" s="488"/>
      <c r="C23" s="137"/>
      <c r="D23" s="202"/>
      <c r="E23" s="225" t="s">
        <v>1553</v>
      </c>
      <c r="F23" s="203"/>
      <c r="G23" s="402"/>
      <c r="H23" s="227"/>
    </row>
    <row r="24" spans="1:8" ht="22.5">
      <c r="A24" s="488"/>
      <c r="B24" s="488"/>
      <c r="C24" s="137"/>
      <c r="D24" s="177" t="s">
        <v>6</v>
      </c>
      <c r="E24" s="219" t="s">
        <v>525</v>
      </c>
      <c r="F24" s="220" t="s">
        <v>389</v>
      </c>
      <c r="G24" s="216"/>
      <c r="H24" s="222"/>
    </row>
    <row r="25" spans="1:8" ht="22.5">
      <c r="A25" s="488"/>
      <c r="B25" s="488"/>
      <c r="C25" s="137"/>
      <c r="D25" s="177" t="s">
        <v>402</v>
      </c>
      <c r="E25" s="176" t="s">
        <v>403</v>
      </c>
      <c r="F25" s="220" t="s">
        <v>389</v>
      </c>
      <c r="G25" s="216"/>
      <c r="H25" s="222"/>
    </row>
    <row r="26" spans="1:8" ht="22.5">
      <c r="A26" s="488"/>
      <c r="B26" s="488"/>
      <c r="C26" s="137"/>
      <c r="D26" s="177" t="s">
        <v>412</v>
      </c>
      <c r="E26" s="165" t="s">
        <v>404</v>
      </c>
      <c r="F26" s="348" t="s">
        <v>1578</v>
      </c>
      <c r="G26" s="219" t="s">
        <v>526</v>
      </c>
      <c r="H26" s="222"/>
    </row>
    <row r="27" spans="1:8" ht="22.5">
      <c r="A27" s="488"/>
      <c r="B27" s="488"/>
      <c r="C27" s="137"/>
      <c r="D27" s="177" t="s">
        <v>413</v>
      </c>
      <c r="E27" s="165" t="s">
        <v>405</v>
      </c>
      <c r="F27" s="348" t="s">
        <v>1579</v>
      </c>
      <c r="G27" s="219" t="s">
        <v>527</v>
      </c>
      <c r="H27" s="222"/>
    </row>
    <row r="28" spans="1:8" ht="22.5">
      <c r="A28" s="488"/>
      <c r="B28" s="488"/>
      <c r="C28" s="137"/>
      <c r="D28" s="177" t="s">
        <v>414</v>
      </c>
      <c r="E28" s="165" t="s">
        <v>406</v>
      </c>
      <c r="F28" s="348" t="s">
        <v>1580</v>
      </c>
      <c r="G28" s="219" t="s">
        <v>528</v>
      </c>
      <c r="H28" s="222"/>
    </row>
    <row r="29" spans="1:8" ht="22.5">
      <c r="A29" s="488"/>
      <c r="B29" s="488"/>
      <c r="C29" s="137"/>
      <c r="D29" s="177" t="s">
        <v>409</v>
      </c>
      <c r="E29" s="176" t="s">
        <v>407</v>
      </c>
      <c r="F29" s="348" t="s">
        <v>1555</v>
      </c>
      <c r="G29" s="216"/>
      <c r="H29" s="222"/>
    </row>
    <row r="30" spans="1:8" ht="22.5">
      <c r="A30" s="488"/>
      <c r="B30" s="488"/>
      <c r="C30" s="137"/>
      <c r="D30" s="177" t="s">
        <v>410</v>
      </c>
      <c r="E30" s="176" t="s">
        <v>408</v>
      </c>
      <c r="F30" s="348" t="s">
        <v>1581</v>
      </c>
      <c r="G30" s="216"/>
      <c r="H30" s="222"/>
    </row>
    <row r="31" spans="1:8" ht="22.5">
      <c r="A31" s="488"/>
      <c r="B31" s="488"/>
      <c r="C31" s="137"/>
      <c r="D31" s="177" t="s">
        <v>411</v>
      </c>
      <c r="E31" s="176" t="s">
        <v>343</v>
      </c>
      <c r="F31" s="348" t="s">
        <v>1582</v>
      </c>
      <c r="G31" s="216"/>
      <c r="H31" s="222"/>
    </row>
    <row r="32" spans="1:8" ht="22.5">
      <c r="A32" s="488"/>
      <c r="B32" s="488"/>
      <c r="C32" s="137"/>
      <c r="D32" s="177" t="s">
        <v>7</v>
      </c>
      <c r="E32" s="221" t="s">
        <v>362</v>
      </c>
      <c r="F32" s="220" t="s">
        <v>389</v>
      </c>
      <c r="G32" s="216"/>
      <c r="H32" s="222"/>
    </row>
    <row r="33" spans="1:8" ht="22.5">
      <c r="A33" s="488"/>
      <c r="B33" s="488"/>
      <c r="C33" s="137"/>
      <c r="D33" s="177" t="s">
        <v>418</v>
      </c>
      <c r="E33" s="176" t="s">
        <v>415</v>
      </c>
      <c r="F33" s="348" t="s">
        <v>1578</v>
      </c>
      <c r="G33" s="219" t="s">
        <v>430</v>
      </c>
      <c r="H33" s="222"/>
    </row>
    <row r="34" spans="1:8" ht="22.5">
      <c r="A34" s="488"/>
      <c r="B34" s="488"/>
      <c r="C34" s="137"/>
      <c r="D34" s="177" t="s">
        <v>419</v>
      </c>
      <c r="E34" s="176" t="s">
        <v>416</v>
      </c>
      <c r="F34" s="348" t="s">
        <v>1579</v>
      </c>
      <c r="G34" s="219" t="s">
        <v>429</v>
      </c>
      <c r="H34" s="222"/>
    </row>
    <row r="35" spans="1:8" ht="22.5">
      <c r="A35" s="488"/>
      <c r="B35" s="488"/>
      <c r="C35" s="137"/>
      <c r="D35" s="177" t="s">
        <v>420</v>
      </c>
      <c r="E35" s="176" t="s">
        <v>417</v>
      </c>
      <c r="F35" s="348" t="s">
        <v>1580</v>
      </c>
      <c r="G35" s="219" t="s">
        <v>529</v>
      </c>
      <c r="H35" s="222"/>
    </row>
    <row r="36" spans="1:8" ht="33.75">
      <c r="A36" s="488"/>
      <c r="B36" s="488"/>
      <c r="C36" s="137"/>
      <c r="D36" s="177" t="s">
        <v>20</v>
      </c>
      <c r="E36" s="221" t="s">
        <v>421</v>
      </c>
      <c r="F36" s="348" t="s">
        <v>1563</v>
      </c>
      <c r="G36" s="219" t="s">
        <v>531</v>
      </c>
      <c r="H36" s="222"/>
    </row>
    <row r="37" spans="1:8" ht="33.75">
      <c r="A37" s="488"/>
      <c r="B37" s="488"/>
      <c r="C37" s="137"/>
      <c r="D37" s="177" t="s">
        <v>21</v>
      </c>
      <c r="E37" s="221" t="s">
        <v>530</v>
      </c>
      <c r="F37" s="348" t="s">
        <v>1564</v>
      </c>
      <c r="G37" s="219" t="s">
        <v>531</v>
      </c>
      <c r="H37" s="222"/>
    </row>
    <row r="38" spans="1:8" ht="22.5">
      <c r="A38" s="488"/>
      <c r="B38" s="488"/>
      <c r="C38" s="137"/>
      <c r="D38" s="223" t="s">
        <v>115</v>
      </c>
      <c r="E38" s="224" t="s">
        <v>436</v>
      </c>
      <c r="F38" s="220" t="s">
        <v>389</v>
      </c>
      <c r="G38" s="350"/>
      <c r="H38" s="222"/>
    </row>
    <row r="39" spans="1:8" ht="22.5">
      <c r="A39" s="488"/>
      <c r="B39" s="488"/>
      <c r="C39" s="137"/>
      <c r="D39" s="177" t="s">
        <v>422</v>
      </c>
      <c r="E39" s="176" t="s">
        <v>408</v>
      </c>
      <c r="F39" s="348" t="s">
        <v>1581</v>
      </c>
      <c r="G39" s="531" t="s">
        <v>532</v>
      </c>
      <c r="H39" s="222"/>
    </row>
    <row r="40" spans="1:8" ht="15" customHeight="1">
      <c r="A40" s="488"/>
      <c r="B40" s="488"/>
      <c r="C40" s="137"/>
      <c r="D40" s="202"/>
      <c r="E40" s="225" t="s">
        <v>441</v>
      </c>
      <c r="F40" s="204"/>
      <c r="G40" s="532"/>
      <c r="H40" s="227"/>
    </row>
    <row r="41" spans="1:8" ht="22.5">
      <c r="A41" s="488"/>
      <c r="B41" s="488"/>
      <c r="C41" s="137"/>
      <c r="D41" s="177" t="s">
        <v>116</v>
      </c>
      <c r="E41" s="221" t="s">
        <v>372</v>
      </c>
      <c r="F41" s="348" t="s">
        <v>1565</v>
      </c>
      <c r="G41" s="219" t="s">
        <v>437</v>
      </c>
      <c r="H41" s="222"/>
    </row>
    <row r="42" spans="1:8" ht="22.5">
      <c r="A42" s="488"/>
      <c r="B42" s="488"/>
      <c r="C42" s="137"/>
      <c r="D42" s="177" t="s">
        <v>143</v>
      </c>
      <c r="E42" s="221" t="s">
        <v>251</v>
      </c>
      <c r="F42" s="349" t="s">
        <v>1566</v>
      </c>
      <c r="G42" s="216"/>
      <c r="H42" s="222"/>
    </row>
    <row r="43" spans="1:8" ht="22.5">
      <c r="A43" s="488"/>
      <c r="B43" s="488"/>
      <c r="C43" s="137"/>
      <c r="D43" s="177" t="s">
        <v>144</v>
      </c>
      <c r="E43" s="221" t="s">
        <v>423</v>
      </c>
      <c r="F43" s="220" t="s">
        <v>389</v>
      </c>
      <c r="G43" s="224"/>
      <c r="H43" s="222"/>
    </row>
    <row r="44" spans="1:8" ht="22.5">
      <c r="A44" s="526" t="s">
        <v>427</v>
      </c>
      <c r="B44" s="488"/>
      <c r="C44" s="363"/>
      <c r="D44" s="177" t="s">
        <v>427</v>
      </c>
      <c r="E44" s="176" t="s">
        <v>477</v>
      </c>
      <c r="F44" s="331" t="s">
        <v>1567</v>
      </c>
      <c r="G44" s="224" t="s">
        <v>438</v>
      </c>
      <c r="H44" s="222"/>
    </row>
    <row r="45" spans="1:8" ht="22.5">
      <c r="A45" s="526"/>
      <c r="B45" s="488"/>
      <c r="C45" s="363"/>
      <c r="D45" s="177" t="s">
        <v>478</v>
      </c>
      <c r="E45" s="176" t="s">
        <v>424</v>
      </c>
      <c r="F45" s="331" t="s">
        <v>1567</v>
      </c>
      <c r="G45" s="224" t="s">
        <v>439</v>
      </c>
      <c r="H45" s="222"/>
    </row>
    <row r="46" spans="1:8" ht="33.75">
      <c r="A46" s="526"/>
      <c r="B46" s="488"/>
      <c r="C46" s="363"/>
      <c r="D46" s="177" t="s">
        <v>479</v>
      </c>
      <c r="E46" s="176" t="s">
        <v>425</v>
      </c>
      <c r="F46" s="401" t="s">
        <v>1567</v>
      </c>
      <c r="G46" s="224" t="s">
        <v>440</v>
      </c>
      <c r="H46" s="222"/>
    </row>
    <row r="47" spans="1:8" ht="45">
      <c r="A47" s="526"/>
      <c r="B47" s="488"/>
      <c r="C47" s="363"/>
      <c r="D47" s="177" t="s">
        <v>480</v>
      </c>
      <c r="E47" s="400" t="s">
        <v>426</v>
      </c>
      <c r="F47" s="331" t="s">
        <v>1567</v>
      </c>
      <c r="G47" s="219" t="s">
        <v>533</v>
      </c>
      <c r="H47" s="222"/>
    </row>
    <row r="48" spans="1:8" ht="15">
      <c r="A48" s="488"/>
      <c r="B48" s="488"/>
      <c r="C48" s="137"/>
      <c r="D48" s="202"/>
      <c r="E48" s="225" t="s">
        <v>366</v>
      </c>
      <c r="F48" s="203"/>
      <c r="G48" s="402"/>
      <c r="H48" s="227"/>
    </row>
    <row r="49" spans="1:9">
      <c r="A49" s="488"/>
      <c r="B49" s="488"/>
      <c r="C49" s="137"/>
    </row>
    <row r="50" spans="1:9" s="144" customFormat="1" ht="27.75" customHeight="1">
      <c r="A50" s="489"/>
      <c r="B50" s="490"/>
      <c r="C50" s="527"/>
      <c r="D50" s="528" t="s">
        <v>543</v>
      </c>
      <c r="E50" s="528"/>
      <c r="F50" s="528"/>
      <c r="G50" s="528"/>
      <c r="H50" s="123"/>
      <c r="I50" s="123"/>
    </row>
    <row r="51" spans="1:9" s="144" customFormat="1" ht="27.75" customHeight="1">
      <c r="A51" s="488"/>
      <c r="B51" s="488"/>
      <c r="C51" s="527"/>
      <c r="D51" s="528"/>
      <c r="E51" s="528"/>
      <c r="F51" s="528"/>
      <c r="G51" s="528"/>
    </row>
    <row r="52" spans="1:9">
      <c r="D52" s="142"/>
      <c r="E52" s="143"/>
      <c r="F52" s="143"/>
      <c r="G52" s="143"/>
    </row>
    <row r="53" spans="1:9" ht="27" customHeight="1">
      <c r="D53" s="145"/>
      <c r="E53" s="403"/>
      <c r="F53" s="206"/>
      <c r="G53" s="206"/>
    </row>
    <row r="54" spans="1:9">
      <c r="D54" s="142"/>
      <c r="E54" s="143"/>
      <c r="F54" s="143"/>
      <c r="G54" s="143"/>
    </row>
    <row r="55" spans="1:9" ht="39" customHeight="1">
      <c r="D55" s="146"/>
      <c r="E55" s="207"/>
      <c r="F55" s="207"/>
      <c r="G55" s="207"/>
    </row>
    <row r="56" spans="1:9" ht="27" customHeight="1">
      <c r="D56" s="146"/>
      <c r="E56" s="207"/>
      <c r="F56" s="207"/>
      <c r="G56" s="207"/>
    </row>
  </sheetData>
  <sheetProtection algorithmName="SHA-512" hashValue="BvkhIXEs/xECDAAW9oiqo00jrHgZjQ4VNVueEgDTFQaLziCtxME0t0OPYgm5kp0OsSyde5v75hJwVHtMYBSIwA==" saltValue="kn+GyZSaBT1hVGoXWHd+iw==" spinCount="100000" sheet="1" objects="1" scenarios="1" formatColumns="0" formatRows="0"/>
  <mergeCells count="11">
    <mergeCell ref="D4:F4"/>
    <mergeCell ref="A44:A47"/>
    <mergeCell ref="C50:C51"/>
    <mergeCell ref="D50:G51"/>
    <mergeCell ref="D7:F7"/>
    <mergeCell ref="G39:G40"/>
    <mergeCell ref="D5:G5"/>
    <mergeCell ref="E6:F6"/>
    <mergeCell ref="G7:G8"/>
    <mergeCell ref="C18:C22"/>
    <mergeCell ref="A18:A22"/>
  </mergeCells>
  <dataValidations count="3"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6 F20"/>
    <dataValidation type="textLength" operator="lessThanOrEqual" allowBlank="1" showInputMessage="1" showErrorMessage="1" errorTitle="Ошибка" error="Допускается ввод не более 900 символов!" sqref="F12 F41:F42 F26:F31 F15 F39 F33:F37 F17 F19 F21:F22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44:F47">
      <formula1>"a"</formula1>
    </dataValidation>
  </dataValidations>
  <pageMargins left="0.7" right="0.7" top="0.75" bottom="0.75" header="0.3" footer="0.3"/>
  <pageSetup paperSize="9" orientation="portrait" horizontalDpi="4294967292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"/>
    <col min="2" max="16384" width="9.140625" style="4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g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EAEBEE"/>
    <pageSetUpPr fitToPage="1"/>
  </sheetPr>
  <dimension ref="A1:AC16"/>
  <sheetViews>
    <sheetView showGridLines="0" topLeftCell="C3" zoomScaleNormal="100" workbookViewId="0">
      <pane xSplit="4" ySplit="8" topLeftCell="I11" activePane="bottomRight" state="frozen"/>
      <selection activeCell="C3" sqref="C3"/>
      <selection pane="topRight" activeCell="G3" sqref="G3"/>
      <selection pane="bottomLeft" activeCell="C11" sqref="C11"/>
      <selection pane="bottomRight" activeCell="K8" sqref="K8"/>
    </sheetView>
  </sheetViews>
  <sheetFormatPr defaultColWidth="10.5703125" defaultRowHeight="14.25"/>
  <cols>
    <col min="1" max="1" width="9.140625" style="62" hidden="1" customWidth="1"/>
    <col min="2" max="2" width="9.140625" style="47" hidden="1" customWidth="1"/>
    <col min="3" max="3" width="3.7109375" style="65" customWidth="1"/>
    <col min="4" max="4" width="5.5703125" style="47" customWidth="1"/>
    <col min="5" max="6" width="38.140625" style="47" customWidth="1"/>
    <col min="7" max="10" width="19.85546875" style="47" customWidth="1"/>
    <col min="11" max="11" width="9.7109375" style="47" customWidth="1"/>
    <col min="12" max="17" width="19.85546875" style="47" customWidth="1"/>
    <col min="18" max="18" width="103.7109375" style="47" customWidth="1"/>
    <col min="19" max="19" width="3.7109375" style="73" customWidth="1"/>
    <col min="20" max="22" width="10.5703125" style="252" hidden="1" customWidth="1"/>
    <col min="23" max="23" width="13.7109375" style="252" hidden="1" customWidth="1"/>
    <col min="24" max="24" width="15.42578125" style="252" hidden="1" customWidth="1"/>
    <col min="25" max="25" width="16.28515625" style="252" hidden="1" customWidth="1"/>
    <col min="26" max="29" width="0" style="252" hidden="1" customWidth="1"/>
    <col min="30" max="16384" width="10.5703125" style="47"/>
  </cols>
  <sheetData>
    <row r="1" spans="1:29" ht="16.5" hidden="1" customHeight="1">
      <c r="E1" s="434"/>
      <c r="F1" s="434"/>
    </row>
    <row r="2" spans="1:29" ht="16.5" hidden="1" customHeight="1"/>
    <row r="3" spans="1:29" s="231" customFormat="1" ht="6">
      <c r="A3" s="230"/>
      <c r="C3" s="237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T3" s="252"/>
      <c r="U3" s="252"/>
      <c r="V3" s="252"/>
      <c r="W3" s="252"/>
      <c r="X3" s="252"/>
      <c r="Y3" s="252"/>
      <c r="Z3" s="252"/>
      <c r="AA3" s="252"/>
      <c r="AB3" s="252"/>
      <c r="AC3" s="252"/>
    </row>
    <row r="4" spans="1:29" ht="22.5" customHeight="1">
      <c r="C4" s="64"/>
      <c r="D4" s="542" t="s">
        <v>551</v>
      </c>
      <c r="E4" s="543"/>
      <c r="F4" s="543"/>
      <c r="G4" s="543"/>
      <c r="H4" s="543"/>
      <c r="I4" s="543"/>
      <c r="J4" s="544"/>
      <c r="K4" s="544"/>
      <c r="L4" s="544"/>
      <c r="M4" s="544"/>
      <c r="N4" s="544"/>
      <c r="O4" s="544"/>
      <c r="P4" s="544"/>
      <c r="Q4" s="544"/>
      <c r="R4" s="354"/>
      <c r="S4" s="247"/>
    </row>
    <row r="5" spans="1:29" s="231" customFormat="1" ht="6">
      <c r="A5" s="230"/>
      <c r="C5" s="237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T5" s="252"/>
      <c r="U5" s="252"/>
      <c r="V5" s="252"/>
      <c r="W5" s="252"/>
      <c r="X5" s="252"/>
      <c r="Y5" s="252"/>
      <c r="Z5" s="252"/>
      <c r="AA5" s="252"/>
      <c r="AB5" s="252"/>
      <c r="AC5" s="252"/>
    </row>
    <row r="6" spans="1:29" ht="14.25" customHeight="1">
      <c r="C6" s="64"/>
      <c r="D6" s="546" t="s">
        <v>384</v>
      </c>
      <c r="E6" s="546"/>
      <c r="F6" s="546"/>
      <c r="G6" s="546"/>
      <c r="H6" s="546"/>
      <c r="I6" s="547"/>
      <c r="J6" s="547"/>
      <c r="K6" s="547"/>
      <c r="L6" s="547"/>
      <c r="M6" s="547"/>
      <c r="N6" s="547"/>
      <c r="O6" s="547"/>
      <c r="P6" s="547"/>
      <c r="Q6" s="546"/>
      <c r="R6" s="545" t="s">
        <v>386</v>
      </c>
    </row>
    <row r="7" spans="1:29" ht="14.25" customHeight="1">
      <c r="C7" s="64"/>
      <c r="D7" s="548" t="s">
        <v>32</v>
      </c>
      <c r="E7" s="546" t="s">
        <v>553</v>
      </c>
      <c r="F7" s="545" t="s">
        <v>375</v>
      </c>
      <c r="G7" s="547" t="s">
        <v>554</v>
      </c>
      <c r="H7" s="552" t="s">
        <v>555</v>
      </c>
      <c r="I7" s="546" t="s">
        <v>557</v>
      </c>
      <c r="J7" s="546"/>
      <c r="K7" s="546"/>
      <c r="L7" s="554"/>
      <c r="M7" s="546" t="s">
        <v>561</v>
      </c>
      <c r="N7" s="546"/>
      <c r="O7" s="546" t="s">
        <v>562</v>
      </c>
      <c r="P7" s="546"/>
      <c r="Q7" s="550" t="s">
        <v>564</v>
      </c>
      <c r="R7" s="545"/>
    </row>
    <row r="8" spans="1:29" ht="35.25" customHeight="1">
      <c r="C8" s="64"/>
      <c r="D8" s="548"/>
      <c r="E8" s="546"/>
      <c r="F8" s="545"/>
      <c r="G8" s="549"/>
      <c r="H8" s="553"/>
      <c r="I8" s="476" t="s">
        <v>556</v>
      </c>
      <c r="J8" s="476" t="s">
        <v>558</v>
      </c>
      <c r="K8" s="476" t="s">
        <v>559</v>
      </c>
      <c r="L8" s="478" t="s">
        <v>560</v>
      </c>
      <c r="M8" s="476" t="s">
        <v>578</v>
      </c>
      <c r="N8" s="476" t="s">
        <v>560</v>
      </c>
      <c r="O8" s="476" t="s">
        <v>563</v>
      </c>
      <c r="P8" s="476" t="s">
        <v>560</v>
      </c>
      <c r="Q8" s="551"/>
      <c r="R8" s="545"/>
    </row>
    <row r="9" spans="1:29" ht="12" customHeight="1">
      <c r="A9" s="129"/>
      <c r="C9" s="238"/>
      <c r="D9" s="53" t="s">
        <v>33</v>
      </c>
      <c r="E9" s="53" t="s">
        <v>5</v>
      </c>
      <c r="F9" s="53" t="s">
        <v>6</v>
      </c>
      <c r="G9" s="53" t="s">
        <v>7</v>
      </c>
      <c r="H9" s="53" t="s">
        <v>20</v>
      </c>
      <c r="I9" s="53" t="s">
        <v>21</v>
      </c>
      <c r="J9" s="53" t="s">
        <v>115</v>
      </c>
      <c r="K9" s="53" t="s">
        <v>116</v>
      </c>
      <c r="L9" s="53" t="s">
        <v>143</v>
      </c>
      <c r="M9" s="53" t="s">
        <v>144</v>
      </c>
      <c r="N9" s="53" t="s">
        <v>145</v>
      </c>
      <c r="O9" s="53" t="s">
        <v>146</v>
      </c>
      <c r="P9" s="53" t="s">
        <v>147</v>
      </c>
      <c r="Q9" s="53" t="s">
        <v>148</v>
      </c>
      <c r="R9" s="53" t="s">
        <v>149</v>
      </c>
      <c r="S9" s="47"/>
      <c r="Z9" s="464" t="s">
        <v>486</v>
      </c>
      <c r="AA9" s="464" t="s">
        <v>487</v>
      </c>
    </row>
    <row r="10" spans="1:29" s="431" customFormat="1" ht="5.25" hidden="1" customHeight="1">
      <c r="C10" s="433"/>
      <c r="D10" s="436" t="s">
        <v>503</v>
      </c>
      <c r="E10" s="436"/>
      <c r="F10" s="436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5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</row>
    <row r="11" spans="1:29" ht="90" customHeight="1">
      <c r="A11" s="47"/>
      <c r="C11" s="64"/>
      <c r="D11" s="114" t="s">
        <v>33</v>
      </c>
      <c r="E11" s="349" t="s">
        <v>1568</v>
      </c>
      <c r="F11" s="474" t="s">
        <v>1540</v>
      </c>
      <c r="G11" s="496">
        <v>0</v>
      </c>
      <c r="H11" s="496">
        <v>1.1535</v>
      </c>
      <c r="I11" s="189">
        <v>0</v>
      </c>
      <c r="J11" s="406">
        <v>0</v>
      </c>
      <c r="K11" s="479"/>
      <c r="L11" s="406">
        <v>0</v>
      </c>
      <c r="M11" s="189">
        <v>0</v>
      </c>
      <c r="N11" s="406">
        <v>0</v>
      </c>
      <c r="O11" s="189">
        <v>1</v>
      </c>
      <c r="P11" s="406">
        <v>6.88</v>
      </c>
      <c r="Q11" s="189">
        <v>0</v>
      </c>
      <c r="R11" s="539" t="s">
        <v>588</v>
      </c>
      <c r="S11" s="47"/>
      <c r="Z11" s="464" t="str">
        <f>IF(E11="","n",IF(ISERROR(MATCH(E11,List05_CS_Copy,0)),"n","y"))</f>
        <v>y</v>
      </c>
      <c r="AA11" s="464" t="str">
        <f>IF(F11="","n",IF(ISERROR(MATCH(F11,List05_VD_Copy,0)),"n","y"))</f>
        <v>y</v>
      </c>
    </row>
    <row r="12" spans="1:29" ht="22.5">
      <c r="A12" s="47"/>
      <c r="C12" s="64" t="s">
        <v>1569</v>
      </c>
      <c r="D12" s="114" t="s">
        <v>5</v>
      </c>
      <c r="E12" s="349" t="s">
        <v>1570</v>
      </c>
      <c r="F12" s="474" t="s">
        <v>1540</v>
      </c>
      <c r="G12" s="496">
        <v>0</v>
      </c>
      <c r="H12" s="496">
        <v>1.4442999999999999</v>
      </c>
      <c r="I12" s="189">
        <v>0</v>
      </c>
      <c r="J12" s="406">
        <v>0</v>
      </c>
      <c r="K12" s="479"/>
      <c r="L12" s="406">
        <v>0</v>
      </c>
      <c r="M12" s="189">
        <v>0</v>
      </c>
      <c r="N12" s="406">
        <v>0</v>
      </c>
      <c r="O12" s="189">
        <v>1</v>
      </c>
      <c r="P12" s="406">
        <v>7.22</v>
      </c>
      <c r="Q12" s="189">
        <v>0</v>
      </c>
      <c r="R12" s="540"/>
      <c r="S12" s="247"/>
      <c r="Z12" s="464" t="str">
        <f>IF(E12="","n",IF(ISERROR(MATCH(E12,List05_CS_Copy,0)),"n","y"))</f>
        <v>y</v>
      </c>
      <c r="AA12" s="464" t="str">
        <f>IF(F12="","n",IF(ISERROR(MATCH(F12,List05_VD_Copy,0)),"n","y"))</f>
        <v>y</v>
      </c>
    </row>
    <row r="13" spans="1:29" ht="22.5">
      <c r="A13" s="47"/>
      <c r="C13" s="64" t="s">
        <v>1569</v>
      </c>
      <c r="D13" s="114" t="s">
        <v>6</v>
      </c>
      <c r="E13" s="349" t="s">
        <v>1571</v>
      </c>
      <c r="F13" s="474" t="s">
        <v>1540</v>
      </c>
      <c r="G13" s="496">
        <v>0</v>
      </c>
      <c r="H13" s="496">
        <v>1.1414</v>
      </c>
      <c r="I13" s="189">
        <v>0</v>
      </c>
      <c r="J13" s="406">
        <v>0</v>
      </c>
      <c r="K13" s="479"/>
      <c r="L13" s="406">
        <v>0</v>
      </c>
      <c r="M13" s="189">
        <v>0</v>
      </c>
      <c r="N13" s="406">
        <v>0</v>
      </c>
      <c r="O13" s="189">
        <v>1</v>
      </c>
      <c r="P13" s="406">
        <v>5.59</v>
      </c>
      <c r="Q13" s="189">
        <v>0</v>
      </c>
      <c r="R13" s="540"/>
      <c r="S13" s="247"/>
      <c r="Z13" s="464" t="str">
        <f>IF(E13="","n",IF(ISERROR(MATCH(E13,List05_CS_Copy,0)),"n","y"))</f>
        <v>y</v>
      </c>
      <c r="AA13" s="464" t="str">
        <f>IF(F13="","n",IF(ISERROR(MATCH(F13,List05_VD_Copy,0)),"n","y"))</f>
        <v>y</v>
      </c>
    </row>
    <row r="14" spans="1:29" ht="22.5">
      <c r="A14" s="47"/>
      <c r="C14" s="64" t="s">
        <v>1569</v>
      </c>
      <c r="D14" s="114" t="s">
        <v>7</v>
      </c>
      <c r="E14" s="349" t="s">
        <v>1572</v>
      </c>
      <c r="F14" s="474" t="s">
        <v>1540</v>
      </c>
      <c r="G14" s="496">
        <v>0</v>
      </c>
      <c r="H14" s="496">
        <v>3.258</v>
      </c>
      <c r="I14" s="189">
        <v>0</v>
      </c>
      <c r="J14" s="406">
        <v>0</v>
      </c>
      <c r="K14" s="479"/>
      <c r="L14" s="406">
        <v>0</v>
      </c>
      <c r="M14" s="189">
        <v>0</v>
      </c>
      <c r="N14" s="406">
        <v>0</v>
      </c>
      <c r="O14" s="189">
        <v>1</v>
      </c>
      <c r="P14" s="406">
        <v>10.83</v>
      </c>
      <c r="Q14" s="189">
        <v>0</v>
      </c>
      <c r="R14" s="540"/>
      <c r="S14" s="247"/>
      <c r="Z14" s="464" t="str">
        <f>IF(E14="","n",IF(ISERROR(MATCH(E14,List05_CS_Copy,0)),"n","y"))</f>
        <v>y</v>
      </c>
      <c r="AA14" s="464" t="str">
        <f>IF(F14="","n",IF(ISERROR(MATCH(F14,List05_VD_Copy,0)),"n","y"))</f>
        <v>y</v>
      </c>
    </row>
    <row r="15" spans="1:29" ht="15" customHeight="1">
      <c r="A15" s="47"/>
      <c r="C15" s="64"/>
      <c r="D15" s="437"/>
      <c r="E15" s="438" t="s">
        <v>467</v>
      </c>
      <c r="F15" s="438" t="s">
        <v>376</v>
      </c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9"/>
      <c r="R15" s="541"/>
      <c r="S15" s="47"/>
    </row>
    <row r="16" spans="1:29" ht="3" customHeight="1">
      <c r="A16" s="129"/>
      <c r="S16" s="47"/>
    </row>
  </sheetData>
  <sheetProtection algorithmName="SHA-512" hashValue="PqgBLxuX6JcnewlbI9M7cTZSNwl3QpLXrJXZC71kzLgz/pWqnoQoPQyWXqP83t9NQ+ZDfwlqQ0TYY/eqPl5hJg==" saltValue="jMaY1D9izIVVBI834ZyqXQ==" spinCount="100000" sheet="1" objects="1" scenarios="1" formatColumns="0" formatRows="0"/>
  <mergeCells count="13">
    <mergeCell ref="R11:R15"/>
    <mergeCell ref="D4:Q4"/>
    <mergeCell ref="R6:R8"/>
    <mergeCell ref="D6:Q6"/>
    <mergeCell ref="D7:D8"/>
    <mergeCell ref="E7:E8"/>
    <mergeCell ref="F7:F8"/>
    <mergeCell ref="G7:G8"/>
    <mergeCell ref="Q7:Q8"/>
    <mergeCell ref="H7:H8"/>
    <mergeCell ref="I7:L7"/>
    <mergeCell ref="M7:N7"/>
    <mergeCell ref="O7:P7"/>
  </mergeCells>
  <dataValidations count="7">
    <dataValidation type="decimal" allowBlank="1" showErrorMessage="1" errorTitle="Ошибка" error="Допускается ввод только неотрицательных чисел!" sqref="G10:Q10 L11:L14 J11:J14 P11:P14 N11:N14">
      <formula1>0</formula1>
      <formula2>9.99999999999999E+23</formula2>
    </dataValidation>
    <dataValidation allowBlank="1" showErrorMessage="1" errorTitle="Ошибка" error="Допускается ввод только неотрицательных чисел!" sqref="E10:F10"/>
    <dataValidation type="whole" allowBlank="1" showErrorMessage="1" errorTitle="Ошибка" error="Допускается ввод только неотрицательных целых чисел!" sqref="Q11:Q14 O11:O14 I11:I14 M11:M14">
      <formula1>0</formula1>
      <formula2>9.99999999999999E+23</formula2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11:F14"/>
    <dataValidation type="textLength" operator="lessThanOrEqual" allowBlank="1" showInputMessage="1" showErrorMessage="1" errorTitle="Ошибка" error="Допускается ввод не более 900 символов!" sqref="E11:E14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K11:K14">
      <formula1>kind_of_unit</formula1>
    </dataValidation>
    <dataValidation type="decimal" allowBlank="1" showErrorMessage="1" errorTitle="Ошибка" error="Допускается ввод только неотрицательных чисел!" sqref="G11:H14">
      <formula1>0</formula1>
      <formula2>9.99999999999999E+37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EAEBEE"/>
    <pageSetUpPr fitToPage="1"/>
  </sheetPr>
  <dimension ref="A1:V15"/>
  <sheetViews>
    <sheetView showGridLines="0" topLeftCell="C3" zoomScaleNormal="100" workbookViewId="0">
      <selection activeCell="J24" sqref="J24"/>
    </sheetView>
  </sheetViews>
  <sheetFormatPr defaultColWidth="10.5703125" defaultRowHeight="14.25"/>
  <cols>
    <col min="1" max="1" width="9.140625" style="62" hidden="1" customWidth="1"/>
    <col min="2" max="2" width="9.140625" style="47" hidden="1" customWidth="1"/>
    <col min="3" max="3" width="3.7109375" style="65" customWidth="1"/>
    <col min="4" max="4" width="6.28515625" style="47" bestFit="1" customWidth="1"/>
    <col min="5" max="5" width="30.7109375" style="47" customWidth="1"/>
    <col min="6" max="6" width="3.7109375" style="47" customWidth="1"/>
    <col min="7" max="7" width="6.28515625" style="47" bestFit="1" customWidth="1"/>
    <col min="8" max="8" width="30.7109375" style="47" customWidth="1"/>
    <col min="9" max="9" width="9" style="47" bestFit="1" customWidth="1"/>
    <col min="10" max="10" width="12.140625" style="47" customWidth="1"/>
    <col min="11" max="11" width="46.7109375" style="47" customWidth="1"/>
    <col min="12" max="12" width="100.28515625" style="47" customWidth="1"/>
    <col min="13" max="13" width="7.5703125" style="73" hidden="1" customWidth="1"/>
    <col min="14" max="14" width="10.5703125" style="47" hidden="1" customWidth="1"/>
    <col min="15" max="22" width="0" style="47" hidden="1" customWidth="1"/>
    <col min="23" max="16384" width="10.5703125" style="47"/>
  </cols>
  <sheetData>
    <row r="1" spans="1:22" s="252" customFormat="1" ht="16.5" hidden="1" customHeight="1">
      <c r="C1" s="375"/>
      <c r="P1" s="252" t="s">
        <v>157</v>
      </c>
      <c r="Q1" s="252" t="s">
        <v>158</v>
      </c>
      <c r="R1" s="252" t="s">
        <v>141</v>
      </c>
    </row>
    <row r="2" spans="1:22" s="252" customFormat="1" ht="16.5" hidden="1" customHeight="1">
      <c r="C2" s="375"/>
    </row>
    <row r="3" spans="1:22" s="231" customFormat="1" ht="6">
      <c r="A3" s="230"/>
      <c r="C3" s="237"/>
      <c r="D3" s="232"/>
      <c r="E3" s="232"/>
      <c r="F3" s="232"/>
      <c r="G3" s="232"/>
      <c r="H3" s="232"/>
      <c r="I3" s="233"/>
      <c r="J3" s="234"/>
      <c r="K3" s="234"/>
      <c r="L3" s="234"/>
    </row>
    <row r="4" spans="1:22" ht="22.5">
      <c r="C4" s="64"/>
      <c r="D4" s="542" t="s">
        <v>568</v>
      </c>
      <c r="E4" s="543"/>
      <c r="F4" s="543"/>
      <c r="G4" s="543"/>
      <c r="H4" s="543"/>
      <c r="I4" s="544"/>
      <c r="J4" s="354"/>
      <c r="K4" s="109"/>
      <c r="L4" s="109"/>
    </row>
    <row r="5" spans="1:22" s="231" customFormat="1" ht="6">
      <c r="A5" s="230"/>
      <c r="C5" s="237"/>
      <c r="D5" s="232"/>
      <c r="E5" s="235"/>
      <c r="F5" s="235"/>
      <c r="G5" s="235"/>
      <c r="H5" s="235"/>
      <c r="I5" s="236"/>
      <c r="J5" s="236"/>
      <c r="K5" s="236"/>
      <c r="L5" s="236"/>
    </row>
    <row r="6" spans="1:22">
      <c r="C6" s="64"/>
      <c r="D6" s="559" t="s">
        <v>384</v>
      </c>
      <c r="E6" s="557"/>
      <c r="F6" s="557"/>
      <c r="G6" s="557"/>
      <c r="H6" s="557"/>
      <c r="I6" s="557"/>
      <c r="J6" s="557"/>
      <c r="K6" s="557"/>
      <c r="L6" s="545" t="s">
        <v>386</v>
      </c>
    </row>
    <row r="7" spans="1:22" ht="45">
      <c r="C7" s="64"/>
      <c r="D7" s="215" t="s">
        <v>32</v>
      </c>
      <c r="E7" s="191" t="s">
        <v>140</v>
      </c>
      <c r="F7" s="191"/>
      <c r="G7" s="215" t="s">
        <v>32</v>
      </c>
      <c r="H7" s="191" t="s">
        <v>142</v>
      </c>
      <c r="I7" s="214" t="s">
        <v>141</v>
      </c>
      <c r="J7" s="214" t="s">
        <v>443</v>
      </c>
      <c r="K7" s="214" t="s">
        <v>444</v>
      </c>
      <c r="L7" s="545"/>
    </row>
    <row r="8" spans="1:22" ht="12" customHeight="1">
      <c r="A8" s="129"/>
      <c r="C8" s="238"/>
      <c r="D8" s="365" t="s">
        <v>33</v>
      </c>
      <c r="E8" s="365" t="s">
        <v>5</v>
      </c>
      <c r="F8" s="365"/>
      <c r="G8" s="365" t="s">
        <v>6</v>
      </c>
      <c r="H8" s="365" t="s">
        <v>7</v>
      </c>
      <c r="I8" s="365" t="s">
        <v>20</v>
      </c>
      <c r="J8" s="365" t="s">
        <v>21</v>
      </c>
      <c r="K8" s="365" t="s">
        <v>115</v>
      </c>
      <c r="L8" s="365" t="s">
        <v>116</v>
      </c>
      <c r="M8" s="47"/>
    </row>
    <row r="9" spans="1:22" ht="78.75" hidden="1" customHeight="1">
      <c r="A9" s="47"/>
      <c r="C9" s="64"/>
      <c r="D9" s="361">
        <v>0</v>
      </c>
      <c r="E9" s="74"/>
      <c r="F9" s="364"/>
      <c r="G9" s="361">
        <v>0</v>
      </c>
      <c r="H9" s="74"/>
      <c r="I9" s="74"/>
      <c r="J9" s="74"/>
      <c r="K9" s="74"/>
      <c r="L9" s="539" t="s">
        <v>442</v>
      </c>
    </row>
    <row r="10" spans="1:22" ht="21.95" hidden="1" customHeight="1">
      <c r="A10" s="47"/>
      <c r="C10" s="556" t="s">
        <v>1569</v>
      </c>
      <c r="D10" s="557">
        <v>1</v>
      </c>
      <c r="E10" s="558" t="s">
        <v>1315</v>
      </c>
      <c r="F10" s="366"/>
      <c r="G10" s="367">
        <v>0</v>
      </c>
      <c r="H10" s="368"/>
      <c r="I10" s="369"/>
      <c r="J10" s="370"/>
      <c r="K10" s="371"/>
      <c r="L10" s="540"/>
      <c r="M10" s="252"/>
      <c r="N10" s="252"/>
      <c r="O10" s="252"/>
      <c r="P10" s="465"/>
      <c r="Q10" s="465"/>
      <c r="R10" s="466"/>
      <c r="S10" s="252"/>
      <c r="T10" s="252"/>
      <c r="U10" s="252"/>
      <c r="V10" s="252"/>
    </row>
    <row r="11" spans="1:22" ht="21.95" customHeight="1">
      <c r="A11" s="47"/>
      <c r="C11" s="556"/>
      <c r="D11" s="557"/>
      <c r="E11" s="558"/>
      <c r="F11" s="240" t="s">
        <v>1569</v>
      </c>
      <c r="G11" s="492">
        <v>1</v>
      </c>
      <c r="H11" s="376" t="s">
        <v>1493</v>
      </c>
      <c r="I11" s="377" t="s">
        <v>1494</v>
      </c>
      <c r="J11" s="494" t="s">
        <v>27</v>
      </c>
      <c r="K11" s="499" t="s">
        <v>376</v>
      </c>
      <c r="L11" s="540"/>
      <c r="M11" s="252"/>
      <c r="N11" s="252"/>
      <c r="O11" s="252"/>
      <c r="P11" s="465" t="str">
        <f>mergeValue(E11)</f>
        <v>город Санкт-Петербург</v>
      </c>
      <c r="Q11" s="465" t="str">
        <f>H11</f>
        <v>муниципальный округ Юнтолово</v>
      </c>
      <c r="R11" s="466" t="str">
        <f>I11</f>
        <v>40326000</v>
      </c>
      <c r="S11" s="252" t="str">
        <f>Q11&amp;" ("&amp;R11&amp;")"</f>
        <v>муниципальный округ Юнтолово (40326000)</v>
      </c>
      <c r="T11" s="252"/>
      <c r="U11" s="252"/>
      <c r="V11" s="252"/>
    </row>
    <row r="12" spans="1:22" ht="21.95" customHeight="1">
      <c r="A12" s="47"/>
      <c r="C12" s="556"/>
      <c r="D12" s="557"/>
      <c r="E12" s="558"/>
      <c r="F12" s="241"/>
      <c r="G12" s="242"/>
      <c r="H12" s="217" t="s">
        <v>156</v>
      </c>
      <c r="I12" s="243"/>
      <c r="J12" s="243"/>
      <c r="K12" s="243"/>
      <c r="L12" s="540"/>
      <c r="M12" s="467"/>
      <c r="N12" s="252"/>
      <c r="O12" s="252"/>
      <c r="P12" s="252"/>
      <c r="Q12" s="252"/>
      <c r="R12" s="251"/>
      <c r="S12" s="252"/>
      <c r="T12" s="252"/>
      <c r="U12" s="252"/>
      <c r="V12" s="252"/>
    </row>
    <row r="13" spans="1:22" ht="15" customHeight="1">
      <c r="A13" s="47"/>
      <c r="C13" s="64"/>
      <c r="D13" s="245"/>
      <c r="E13" s="217" t="s">
        <v>159</v>
      </c>
      <c r="F13" s="243"/>
      <c r="G13" s="243"/>
      <c r="H13" s="243"/>
      <c r="I13" s="243"/>
      <c r="J13" s="243"/>
      <c r="K13" s="244"/>
      <c r="L13" s="541"/>
      <c r="M13" s="239"/>
    </row>
    <row r="14" spans="1:22" s="231" customFormat="1" ht="6">
      <c r="A14" s="230"/>
      <c r="C14" s="390"/>
    </row>
    <row r="15" spans="1:22">
      <c r="C15" s="198"/>
      <c r="D15" s="555" t="s">
        <v>567</v>
      </c>
      <c r="E15" s="555"/>
      <c r="F15" s="555"/>
      <c r="G15" s="555"/>
      <c r="H15" s="555"/>
      <c r="I15" s="555"/>
      <c r="J15" s="555"/>
      <c r="K15" s="555"/>
      <c r="L15" s="555"/>
    </row>
  </sheetData>
  <sheetProtection algorithmName="SHA-512" hashValue="v4zdhiQhZCBl8MCAHI+JXUx5VAWxedpZsBDGSdvHNN3EtBK9c/iZ4MwmjPN8s8vnDky1FAEI1WEYXThWkVw8Fw==" saltValue="C+nWU8QG696me+VDUU9KkA==" spinCount="100000" sheet="1" objects="1" scenarios="1" formatColumns="0" formatRows="0"/>
  <mergeCells count="8">
    <mergeCell ref="D15:L15"/>
    <mergeCell ref="D4:I4"/>
    <mergeCell ref="C10:C12"/>
    <mergeCell ref="D10:D12"/>
    <mergeCell ref="E10:E12"/>
    <mergeCell ref="L9:L13"/>
    <mergeCell ref="D6:K6"/>
    <mergeCell ref="L6:L7"/>
  </mergeCells>
  <phoneticPr fontId="9" type="noConversion"/>
  <dataValidations count="5">
    <dataValidation type="decimal" allowBlank="1" showErrorMessage="1" errorTitle="Ошибка" error="Допускается ввод только неотрицательных чисел!" sqref="H9:K9 E9 I11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1">
      <formula1>900</formula1>
    </dataValidation>
    <dataValidation allowBlank="1" showInputMessage="1" showErrorMessage="1" prompt="Изменение значения по двойному щелчоку левой кнопки мыши" sqref="J11"/>
    <dataValidation allowBlank="1" showInputMessage="1" showErrorMessage="1" prompt="Выберите муниципальное образование и ОКТМО, выполнив двойной щелчок левой кнопки мыши по ячейке." sqref="H11"/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">
    <tabColor theme="0" tint="-0.249977111117893"/>
  </sheetPr>
  <dimension ref="A1:X46"/>
  <sheetViews>
    <sheetView showGridLines="0" topLeftCell="D1" zoomScaleNormal="100" workbookViewId="0">
      <selection activeCell="K42" sqref="K42"/>
    </sheetView>
  </sheetViews>
  <sheetFormatPr defaultColWidth="10.5703125" defaultRowHeight="14.25"/>
  <cols>
    <col min="1" max="1" width="3.7109375" style="251" hidden="1" customWidth="1"/>
    <col min="2" max="3" width="3.7109375" style="252" hidden="1" customWidth="1"/>
    <col min="4" max="7" width="3.7109375" style="252" customWidth="1"/>
    <col min="8" max="8" width="3.7109375" style="253" customWidth="1"/>
    <col min="9" max="9" width="9.7109375" style="47" customWidth="1"/>
    <col min="10" max="10" width="37.7109375" style="47" customWidth="1"/>
    <col min="11" max="11" width="66.85546875" style="47" customWidth="1"/>
    <col min="12" max="12" width="116" style="47" customWidth="1"/>
    <col min="13" max="13" width="10.5703125" style="252"/>
    <col min="14" max="14" width="10.5703125" style="425" hidden="1" customWidth="1"/>
    <col min="15" max="15" width="11.140625" style="425" hidden="1" customWidth="1"/>
    <col min="16" max="17" width="10.5703125" style="425" hidden="1" customWidth="1"/>
    <col min="18" max="18" width="11.28515625" style="425" hidden="1" customWidth="1"/>
    <col min="19" max="19" width="10.5703125" style="425" hidden="1" customWidth="1"/>
    <col min="20" max="24" width="10.5703125" style="252"/>
    <col min="25" max="16384" width="10.5703125" style="47"/>
  </cols>
  <sheetData>
    <row r="1" spans="1:24" ht="3" customHeight="1">
      <c r="A1" s="251" t="s">
        <v>33</v>
      </c>
    </row>
    <row r="2" spans="1:24" ht="22.5">
      <c r="I2" s="566" t="s">
        <v>445</v>
      </c>
      <c r="J2" s="567"/>
      <c r="K2" s="568"/>
      <c r="L2" s="247"/>
    </row>
    <row r="3" spans="1:24" ht="3" customHeight="1"/>
    <row r="4" spans="1:24" s="255" customFormat="1" ht="11.25">
      <c r="A4" s="254"/>
      <c r="B4" s="254"/>
      <c r="C4" s="254"/>
      <c r="D4" s="254"/>
      <c r="E4" s="254"/>
      <c r="F4" s="254"/>
      <c r="G4" s="254"/>
      <c r="I4" s="548" t="s">
        <v>384</v>
      </c>
      <c r="J4" s="548"/>
      <c r="K4" s="548"/>
      <c r="L4" s="569" t="s">
        <v>386</v>
      </c>
      <c r="M4" s="254"/>
      <c r="N4" s="426"/>
      <c r="O4" s="426"/>
      <c r="P4" s="426"/>
      <c r="Q4" s="426"/>
      <c r="R4" s="426"/>
      <c r="S4" s="426"/>
      <c r="T4" s="254"/>
      <c r="U4" s="254"/>
      <c r="V4" s="254"/>
      <c r="W4" s="254"/>
      <c r="X4" s="254"/>
    </row>
    <row r="5" spans="1:24" s="255" customFormat="1" ht="11.25" customHeight="1">
      <c r="A5" s="254"/>
      <c r="B5" s="254"/>
      <c r="C5" s="254"/>
      <c r="D5" s="254"/>
      <c r="E5" s="254"/>
      <c r="F5" s="254"/>
      <c r="G5" s="254"/>
      <c r="I5" s="294" t="s">
        <v>32</v>
      </c>
      <c r="J5" s="256" t="s">
        <v>385</v>
      </c>
      <c r="K5" s="122" t="s">
        <v>383</v>
      </c>
      <c r="L5" s="569"/>
      <c r="M5" s="254"/>
      <c r="N5" s="426"/>
      <c r="O5" s="426"/>
      <c r="P5" s="426"/>
      <c r="Q5" s="426"/>
      <c r="R5" s="426"/>
      <c r="S5" s="426"/>
      <c r="T5" s="254"/>
      <c r="U5" s="254"/>
      <c r="V5" s="254"/>
      <c r="W5" s="254"/>
      <c r="X5" s="254"/>
    </row>
    <row r="6" spans="1:24" s="255" customFormat="1" ht="12" customHeight="1">
      <c r="A6" s="254"/>
      <c r="B6" s="254"/>
      <c r="C6" s="254"/>
      <c r="D6" s="254"/>
      <c r="E6" s="254"/>
      <c r="F6" s="254"/>
      <c r="G6" s="254"/>
      <c r="I6" s="257" t="s">
        <v>33</v>
      </c>
      <c r="J6" s="258">
        <v>2</v>
      </c>
      <c r="K6" s="259">
        <v>3</v>
      </c>
      <c r="L6" s="260">
        <v>4</v>
      </c>
      <c r="M6" s="254">
        <v>4</v>
      </c>
      <c r="N6" s="254" t="s">
        <v>488</v>
      </c>
      <c r="O6" s="254" t="s">
        <v>489</v>
      </c>
      <c r="P6" s="254" t="s">
        <v>490</v>
      </c>
      <c r="Q6" s="254" t="s">
        <v>491</v>
      </c>
      <c r="R6" s="254" t="s">
        <v>504</v>
      </c>
      <c r="S6" s="254" t="s">
        <v>496</v>
      </c>
      <c r="T6" s="254"/>
      <c r="U6" s="254"/>
      <c r="V6" s="254"/>
      <c r="W6" s="254"/>
      <c r="X6" s="254"/>
    </row>
    <row r="7" spans="1:24" s="255" customFormat="1" ht="18.75">
      <c r="A7" s="254">
        <v>0</v>
      </c>
      <c r="B7" s="254"/>
      <c r="C7" s="254"/>
      <c r="D7" s="254"/>
      <c r="E7" s="254"/>
      <c r="F7" s="254"/>
      <c r="G7" s="254"/>
      <c r="I7" s="261">
        <v>1</v>
      </c>
      <c r="J7" s="262" t="s">
        <v>446</v>
      </c>
      <c r="K7" s="246" t="str">
        <f>IF(form_up_date="","",form_up_date)</f>
        <v>03.11.2021</v>
      </c>
      <c r="L7" s="263" t="s">
        <v>447</v>
      </c>
      <c r="M7" s="26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</row>
    <row r="8" spans="1:24" s="395" customFormat="1" ht="45">
      <c r="A8" s="560">
        <v>1</v>
      </c>
      <c r="B8" s="394"/>
      <c r="C8" s="394"/>
      <c r="D8" s="394"/>
      <c r="E8" s="563" t="s">
        <v>1569</v>
      </c>
      <c r="F8" s="394"/>
      <c r="G8" s="394"/>
      <c r="I8" s="261" t="str">
        <f>"2."&amp;mergeValue(A8)</f>
        <v>2.1</v>
      </c>
      <c r="J8" s="262" t="s">
        <v>448</v>
      </c>
      <c r="K8" s="417" t="s">
        <v>1568</v>
      </c>
      <c r="L8" s="405" t="s">
        <v>534</v>
      </c>
      <c r="M8" s="396"/>
      <c r="N8" s="254" t="str">
        <f>IF(K8="","",K8)</f>
        <v>Система теплоснабжения от котельной 27К</v>
      </c>
      <c r="O8" s="254"/>
      <c r="P8" s="254"/>
      <c r="Q8" s="254"/>
      <c r="R8" s="468"/>
      <c r="S8" s="254" t="s">
        <v>497</v>
      </c>
      <c r="T8" s="394"/>
      <c r="U8" s="394"/>
      <c r="V8" s="394"/>
      <c r="W8" s="394"/>
    </row>
    <row r="9" spans="1:24" s="395" customFormat="1" ht="22.5">
      <c r="A9" s="560"/>
      <c r="B9" s="394"/>
      <c r="C9" s="394"/>
      <c r="D9" s="394"/>
      <c r="E9" s="564"/>
      <c r="F9" s="394"/>
      <c r="G9" s="394"/>
      <c r="I9" s="261" t="str">
        <f>"3."&amp;mergeValue(A9)</f>
        <v>3.1</v>
      </c>
      <c r="J9" s="262" t="s">
        <v>449</v>
      </c>
      <c r="K9" s="493" t="str">
        <f>IF(ISERROR(INDEX(List02_VDCol,MATCH(K8,List02_CSCol,0))),"наименование отсутствует",INDEX(List02_VDCol,MATCH(K8,List02_CSCol,0)))</f>
        <v>Производство тепловой энергии. Некомбинированная выработка</v>
      </c>
      <c r="L9" s="405" t="s">
        <v>481</v>
      </c>
      <c r="M9" s="396"/>
      <c r="N9" s="254"/>
      <c r="O9" s="254" t="str">
        <f>IF(K9="","",K9)</f>
        <v>Производство тепловой энергии. Некомбинированная выработка</v>
      </c>
      <c r="P9" s="254"/>
      <c r="Q9" s="254"/>
      <c r="R9" s="468"/>
      <c r="S9" s="254" t="s">
        <v>498</v>
      </c>
      <c r="T9" s="394"/>
      <c r="U9" s="394"/>
      <c r="V9" s="394"/>
      <c r="W9" s="394"/>
    </row>
    <row r="10" spans="1:24" s="395" customFormat="1" ht="22.5">
      <c r="A10" s="560"/>
      <c r="B10" s="560">
        <v>1</v>
      </c>
      <c r="C10" s="394"/>
      <c r="D10" s="394"/>
      <c r="E10" s="564"/>
      <c r="F10" s="560"/>
      <c r="G10" s="394"/>
      <c r="I10" s="261" t="str">
        <f>"4."&amp;mergeValue(A10)</f>
        <v>4.1</v>
      </c>
      <c r="J10" s="262" t="s">
        <v>450</v>
      </c>
      <c r="K10" s="122" t="s">
        <v>389</v>
      </c>
      <c r="L10" s="263"/>
      <c r="M10" s="396"/>
      <c r="N10" s="254"/>
      <c r="O10" s="254"/>
      <c r="P10" s="254"/>
      <c r="Q10" s="254"/>
      <c r="R10" s="468"/>
      <c r="S10" s="254"/>
      <c r="T10" s="394"/>
      <c r="U10" s="394"/>
      <c r="V10" s="394"/>
      <c r="W10" s="394"/>
    </row>
    <row r="11" spans="1:24" s="395" customFormat="1" ht="18.75">
      <c r="A11" s="560"/>
      <c r="B11" s="560"/>
      <c r="C11" s="495"/>
      <c r="D11" s="495"/>
      <c r="E11" s="564"/>
      <c r="F11" s="560"/>
      <c r="G11" s="495"/>
      <c r="I11" s="261" t="str">
        <f>"4."&amp;mergeValue(A11) &amp;"."&amp;mergeValue(B10)</f>
        <v>4.1.1</v>
      </c>
      <c r="J11" s="475" t="s">
        <v>524</v>
      </c>
      <c r="K11" s="493" t="str">
        <f>IF(region_name="","",region_name)</f>
        <v>г.Санкт-Петербург</v>
      </c>
      <c r="L11" s="263" t="s">
        <v>387</v>
      </c>
      <c r="M11" s="396"/>
      <c r="N11" s="254"/>
      <c r="O11" s="254"/>
      <c r="P11" s="254"/>
      <c r="Q11" s="254"/>
      <c r="R11" s="468"/>
      <c r="S11" s="254"/>
      <c r="T11" s="394"/>
      <c r="U11" s="394"/>
      <c r="V11" s="394"/>
      <c r="W11" s="394"/>
    </row>
    <row r="12" spans="1:24" s="395" customFormat="1" ht="22.5">
      <c r="A12" s="560"/>
      <c r="B12" s="560"/>
      <c r="C12" s="560">
        <v>1</v>
      </c>
      <c r="D12" s="495"/>
      <c r="E12" s="564"/>
      <c r="F12" s="560"/>
      <c r="G12" s="560"/>
      <c r="I12" s="261" t="str">
        <f>"4."&amp;mergeValue(A12) &amp;"."&amp;mergeValue(B12)&amp;"."&amp;mergeValue(C12)</f>
        <v>4.1.1.1</v>
      </c>
      <c r="J12" s="265" t="s">
        <v>451</v>
      </c>
      <c r="K12" s="493" t="s">
        <v>1315</v>
      </c>
      <c r="L12" s="405" t="s">
        <v>452</v>
      </c>
      <c r="M12" s="396"/>
      <c r="N12" s="254"/>
      <c r="O12" s="254"/>
      <c r="P12" s="254" t="str">
        <f>IF(K12="","",K12)</f>
        <v>город Санкт-Петербург</v>
      </c>
      <c r="Q12" s="254"/>
      <c r="R12" s="468"/>
      <c r="S12" s="254" t="s">
        <v>499</v>
      </c>
      <c r="T12" s="394"/>
      <c r="U12" s="394"/>
      <c r="V12" s="394"/>
      <c r="W12" s="394"/>
    </row>
    <row r="13" spans="1:24" s="395" customFormat="1" ht="18.75">
      <c r="A13" s="560"/>
      <c r="B13" s="560"/>
      <c r="C13" s="560"/>
      <c r="D13" s="495">
        <v>1</v>
      </c>
      <c r="E13" s="564"/>
      <c r="F13" s="560"/>
      <c r="G13" s="560"/>
      <c r="I13" s="261" t="str">
        <f>"4."&amp;mergeValue(A13) &amp;"."&amp;mergeValue(B13)&amp;"."&amp;mergeValue(C13)&amp;"."&amp;mergeValue(D13)</f>
        <v>4.1.1.1.1</v>
      </c>
      <c r="J13" s="266" t="s">
        <v>453</v>
      </c>
      <c r="K13" s="493" t="s">
        <v>1573</v>
      </c>
      <c r="L13" s="561" t="s">
        <v>535</v>
      </c>
      <c r="M13" s="396"/>
      <c r="N13" s="254"/>
      <c r="O13" s="254"/>
      <c r="P13" s="254"/>
      <c r="Q13" s="254" t="s">
        <v>1493</v>
      </c>
      <c r="R13" s="468" t="s">
        <v>1494</v>
      </c>
      <c r="S13" s="254" t="s">
        <v>500</v>
      </c>
      <c r="T13" s="394"/>
      <c r="U13" s="394"/>
      <c r="V13" s="394"/>
      <c r="W13" s="394"/>
    </row>
    <row r="14" spans="1:24" s="395" customFormat="1" ht="18.75">
      <c r="A14" s="560"/>
      <c r="B14" s="560"/>
      <c r="C14" s="560"/>
      <c r="D14" s="495"/>
      <c r="E14" s="564"/>
      <c r="F14" s="560"/>
      <c r="G14" s="560"/>
      <c r="I14" s="397"/>
      <c r="J14" s="443" t="s">
        <v>156</v>
      </c>
      <c r="K14" s="398"/>
      <c r="L14" s="562"/>
      <c r="M14" s="396"/>
      <c r="N14" s="254"/>
      <c r="O14" s="254"/>
      <c r="P14" s="254"/>
      <c r="Q14" s="254"/>
      <c r="R14" s="468"/>
      <c r="S14" s="254"/>
      <c r="T14" s="394"/>
      <c r="U14" s="394"/>
      <c r="V14" s="394"/>
      <c r="W14" s="394"/>
    </row>
    <row r="15" spans="1:24" s="395" customFormat="1" ht="18.75">
      <c r="A15" s="560"/>
      <c r="B15" s="560"/>
      <c r="C15" s="495"/>
      <c r="D15" s="495"/>
      <c r="E15" s="564"/>
      <c r="F15" s="560"/>
      <c r="G15" s="495"/>
      <c r="I15" s="267"/>
      <c r="J15" s="444" t="s">
        <v>159</v>
      </c>
      <c r="K15" s="268"/>
      <c r="L15" s="269"/>
      <c r="M15" s="396"/>
      <c r="N15" s="254"/>
      <c r="O15" s="254"/>
      <c r="P15" s="254"/>
      <c r="Q15" s="254"/>
      <c r="R15" s="468"/>
      <c r="S15" s="254"/>
      <c r="T15" s="394"/>
      <c r="U15" s="394"/>
      <c r="V15" s="394"/>
      <c r="W15" s="394"/>
    </row>
    <row r="16" spans="1:24" s="395" customFormat="1" ht="18.75">
      <c r="A16" s="560"/>
      <c r="B16" s="394"/>
      <c r="C16" s="394"/>
      <c r="D16" s="394"/>
      <c r="E16" s="564"/>
      <c r="F16" s="394"/>
      <c r="G16" s="394"/>
      <c r="I16" s="267"/>
      <c r="J16" s="399" t="s">
        <v>454</v>
      </c>
      <c r="K16" s="268"/>
      <c r="L16" s="269"/>
      <c r="M16" s="396"/>
      <c r="N16" s="254"/>
      <c r="O16" s="254"/>
      <c r="P16" s="254"/>
      <c r="Q16" s="254"/>
      <c r="R16" s="468"/>
      <c r="S16" s="254"/>
      <c r="T16" s="394"/>
      <c r="U16" s="394"/>
      <c r="V16" s="394"/>
      <c r="W16" s="394"/>
    </row>
    <row r="17" spans="1:23" s="395" customFormat="1" ht="45">
      <c r="A17" s="560">
        <v>2</v>
      </c>
      <c r="B17" s="394"/>
      <c r="C17" s="394"/>
      <c r="D17" s="394"/>
      <c r="E17" s="563" t="s">
        <v>1569</v>
      </c>
      <c r="F17" s="394"/>
      <c r="G17" s="394"/>
      <c r="I17" s="261" t="str">
        <f>"2."&amp;mergeValue(A17)</f>
        <v>2.2</v>
      </c>
      <c r="J17" s="262" t="s">
        <v>448</v>
      </c>
      <c r="K17" s="417" t="s">
        <v>1570</v>
      </c>
      <c r="L17" s="405" t="s">
        <v>534</v>
      </c>
      <c r="M17" s="396"/>
      <c r="N17" s="254" t="str">
        <f>IF(K17="","",K17)</f>
        <v>Система теплоснабжения от котельной 17К</v>
      </c>
      <c r="O17" s="254"/>
      <c r="P17" s="254"/>
      <c r="Q17" s="254"/>
      <c r="R17" s="468"/>
      <c r="S17" s="254" t="s">
        <v>497</v>
      </c>
      <c r="T17" s="394"/>
      <c r="U17" s="394"/>
      <c r="V17" s="394"/>
      <c r="W17" s="394"/>
    </row>
    <row r="18" spans="1:23" s="395" customFormat="1" ht="22.5">
      <c r="A18" s="560"/>
      <c r="B18" s="394"/>
      <c r="C18" s="394"/>
      <c r="D18" s="394"/>
      <c r="E18" s="564"/>
      <c r="F18" s="394"/>
      <c r="G18" s="394"/>
      <c r="I18" s="261" t="str">
        <f>"3."&amp;mergeValue(A18)</f>
        <v>3.2</v>
      </c>
      <c r="J18" s="262" t="s">
        <v>449</v>
      </c>
      <c r="K18" s="493" t="str">
        <f>IF(ISERROR(INDEX(List02_VDCol,MATCH(K17,List02_CSCol,0))),"наименование отсутствует",INDEX(List02_VDCol,MATCH(K17,List02_CSCol,0)))</f>
        <v>Производство тепловой энергии. Некомбинированная выработка</v>
      </c>
      <c r="L18" s="405" t="s">
        <v>481</v>
      </c>
      <c r="M18" s="396"/>
      <c r="N18" s="254"/>
      <c r="O18" s="254" t="str">
        <f>IF(K18="","",K18)</f>
        <v>Производство тепловой энергии. Некомбинированная выработка</v>
      </c>
      <c r="P18" s="254"/>
      <c r="Q18" s="254"/>
      <c r="R18" s="468"/>
      <c r="S18" s="254" t="s">
        <v>498</v>
      </c>
      <c r="T18" s="394"/>
      <c r="U18" s="394"/>
      <c r="V18" s="394"/>
      <c r="W18" s="394"/>
    </row>
    <row r="19" spans="1:23" s="395" customFormat="1" ht="22.5">
      <c r="A19" s="560"/>
      <c r="B19" s="560">
        <v>1</v>
      </c>
      <c r="C19" s="394"/>
      <c r="D19" s="394"/>
      <c r="E19" s="564"/>
      <c r="F19" s="560"/>
      <c r="G19" s="394"/>
      <c r="I19" s="261" t="str">
        <f>"4."&amp;mergeValue(A19)</f>
        <v>4.2</v>
      </c>
      <c r="J19" s="262" t="s">
        <v>450</v>
      </c>
      <c r="K19" s="122" t="s">
        <v>389</v>
      </c>
      <c r="L19" s="263"/>
      <c r="M19" s="396"/>
      <c r="N19" s="254"/>
      <c r="O19" s="254"/>
      <c r="P19" s="254"/>
      <c r="Q19" s="254"/>
      <c r="R19" s="468"/>
      <c r="S19" s="254"/>
      <c r="T19" s="394"/>
      <c r="U19" s="394"/>
      <c r="V19" s="394"/>
      <c r="W19" s="394"/>
    </row>
    <row r="20" spans="1:23" s="395" customFormat="1" ht="18.75">
      <c r="A20" s="560"/>
      <c r="B20" s="560"/>
      <c r="C20" s="495"/>
      <c r="D20" s="495"/>
      <c r="E20" s="564"/>
      <c r="F20" s="560"/>
      <c r="G20" s="495"/>
      <c r="I20" s="261" t="str">
        <f>"4."&amp;mergeValue(A20) &amp;"."&amp;mergeValue(B19)</f>
        <v>4.2.1</v>
      </c>
      <c r="J20" s="475" t="s">
        <v>524</v>
      </c>
      <c r="K20" s="493" t="str">
        <f>IF(region_name="","",region_name)</f>
        <v>г.Санкт-Петербург</v>
      </c>
      <c r="L20" s="263" t="s">
        <v>387</v>
      </c>
      <c r="M20" s="396"/>
      <c r="N20" s="254"/>
      <c r="O20" s="254"/>
      <c r="P20" s="254"/>
      <c r="Q20" s="254"/>
      <c r="R20" s="468"/>
      <c r="S20" s="254"/>
      <c r="T20" s="394"/>
      <c r="U20" s="394"/>
      <c r="V20" s="394"/>
      <c r="W20" s="394"/>
    </row>
    <row r="21" spans="1:23" s="395" customFormat="1" ht="22.5">
      <c r="A21" s="560"/>
      <c r="B21" s="560"/>
      <c r="C21" s="560">
        <v>1</v>
      </c>
      <c r="D21" s="495"/>
      <c r="E21" s="564"/>
      <c r="F21" s="560"/>
      <c r="G21" s="560"/>
      <c r="I21" s="261" t="str">
        <f>"4."&amp;mergeValue(A21) &amp;"."&amp;mergeValue(B21)&amp;"."&amp;mergeValue(C21)</f>
        <v>4.2.1.1</v>
      </c>
      <c r="J21" s="265" t="s">
        <v>451</v>
      </c>
      <c r="K21" s="493" t="s">
        <v>1315</v>
      </c>
      <c r="L21" s="405" t="s">
        <v>452</v>
      </c>
      <c r="M21" s="396"/>
      <c r="N21" s="254"/>
      <c r="O21" s="254"/>
      <c r="P21" s="254" t="str">
        <f>IF(K21="","",K21)</f>
        <v>город Санкт-Петербург</v>
      </c>
      <c r="Q21" s="254"/>
      <c r="R21" s="468"/>
      <c r="S21" s="254" t="s">
        <v>499</v>
      </c>
      <c r="T21" s="394"/>
      <c r="U21" s="394"/>
      <c r="V21" s="394"/>
      <c r="W21" s="394"/>
    </row>
    <row r="22" spans="1:23" s="395" customFormat="1" ht="18.75">
      <c r="A22" s="560"/>
      <c r="B22" s="560"/>
      <c r="C22" s="560"/>
      <c r="D22" s="495">
        <v>1</v>
      </c>
      <c r="E22" s="564"/>
      <c r="F22" s="560"/>
      <c r="G22" s="560"/>
      <c r="I22" s="261" t="str">
        <f>"4."&amp;mergeValue(A22) &amp;"."&amp;mergeValue(B22)&amp;"."&amp;mergeValue(C22)&amp;"."&amp;mergeValue(D22)</f>
        <v>4.2.1.1.1</v>
      </c>
      <c r="J22" s="266" t="s">
        <v>453</v>
      </c>
      <c r="K22" s="493" t="s">
        <v>1573</v>
      </c>
      <c r="L22" s="561" t="s">
        <v>535</v>
      </c>
      <c r="M22" s="396"/>
      <c r="N22" s="254"/>
      <c r="O22" s="254"/>
      <c r="P22" s="254"/>
      <c r="Q22" s="254" t="s">
        <v>1493</v>
      </c>
      <c r="R22" s="468" t="s">
        <v>1494</v>
      </c>
      <c r="S22" s="254" t="s">
        <v>500</v>
      </c>
      <c r="T22" s="394"/>
      <c r="U22" s="394"/>
      <c r="V22" s="394"/>
      <c r="W22" s="394"/>
    </row>
    <row r="23" spans="1:23" s="395" customFormat="1" ht="18.75">
      <c r="A23" s="560"/>
      <c r="B23" s="560"/>
      <c r="C23" s="560"/>
      <c r="D23" s="495"/>
      <c r="E23" s="564"/>
      <c r="F23" s="560"/>
      <c r="G23" s="560"/>
      <c r="I23" s="397"/>
      <c r="J23" s="443" t="s">
        <v>156</v>
      </c>
      <c r="K23" s="398"/>
      <c r="L23" s="562"/>
      <c r="M23" s="396"/>
      <c r="N23" s="254"/>
      <c r="O23" s="254"/>
      <c r="P23" s="254"/>
      <c r="Q23" s="254"/>
      <c r="R23" s="468"/>
      <c r="S23" s="254"/>
      <c r="T23" s="394"/>
      <c r="U23" s="394"/>
      <c r="V23" s="394"/>
      <c r="W23" s="394"/>
    </row>
    <row r="24" spans="1:23" s="395" customFormat="1" ht="18.75">
      <c r="A24" s="560"/>
      <c r="B24" s="560"/>
      <c r="C24" s="495"/>
      <c r="D24" s="495"/>
      <c r="E24" s="564"/>
      <c r="F24" s="560"/>
      <c r="G24" s="495"/>
      <c r="I24" s="267"/>
      <c r="J24" s="444" t="s">
        <v>159</v>
      </c>
      <c r="K24" s="268"/>
      <c r="L24" s="269"/>
      <c r="M24" s="396"/>
      <c r="N24" s="254"/>
      <c r="O24" s="254"/>
      <c r="P24" s="254"/>
      <c r="Q24" s="254"/>
      <c r="R24" s="468"/>
      <c r="S24" s="254"/>
      <c r="T24" s="394"/>
      <c r="U24" s="394"/>
      <c r="V24" s="394"/>
      <c r="W24" s="394"/>
    </row>
    <row r="25" spans="1:23" s="395" customFormat="1" ht="18.75">
      <c r="A25" s="560"/>
      <c r="B25" s="394"/>
      <c r="C25" s="394"/>
      <c r="D25" s="394"/>
      <c r="E25" s="564"/>
      <c r="F25" s="394"/>
      <c r="G25" s="394"/>
      <c r="I25" s="267"/>
      <c r="J25" s="399" t="s">
        <v>454</v>
      </c>
      <c r="K25" s="268"/>
      <c r="L25" s="269"/>
      <c r="M25" s="396"/>
      <c r="N25" s="254"/>
      <c r="O25" s="254"/>
      <c r="P25" s="254"/>
      <c r="Q25" s="254"/>
      <c r="R25" s="468"/>
      <c r="S25" s="254"/>
      <c r="T25" s="394"/>
      <c r="U25" s="394"/>
      <c r="V25" s="394"/>
      <c r="W25" s="394"/>
    </row>
    <row r="26" spans="1:23" s="395" customFormat="1" ht="45">
      <c r="A26" s="560">
        <v>3</v>
      </c>
      <c r="B26" s="394"/>
      <c r="C26" s="394"/>
      <c r="D26" s="394"/>
      <c r="E26" s="563" t="s">
        <v>1569</v>
      </c>
      <c r="F26" s="394"/>
      <c r="G26" s="394"/>
      <c r="I26" s="261" t="str">
        <f>"2."&amp;mergeValue(A26)</f>
        <v>2.3</v>
      </c>
      <c r="J26" s="262" t="s">
        <v>448</v>
      </c>
      <c r="K26" s="417" t="s">
        <v>1572</v>
      </c>
      <c r="L26" s="405" t="s">
        <v>534</v>
      </c>
      <c r="M26" s="396"/>
      <c r="N26" s="254" t="str">
        <f>IF(K26="","",K26)</f>
        <v>Система теплоснабжения от котельной 23К</v>
      </c>
      <c r="O26" s="254"/>
      <c r="P26" s="254"/>
      <c r="Q26" s="254"/>
      <c r="R26" s="468"/>
      <c r="S26" s="254" t="s">
        <v>497</v>
      </c>
      <c r="T26" s="394"/>
      <c r="U26" s="394"/>
      <c r="V26" s="394"/>
      <c r="W26" s="394"/>
    </row>
    <row r="27" spans="1:23" s="395" customFormat="1" ht="22.5">
      <c r="A27" s="560"/>
      <c r="B27" s="394"/>
      <c r="C27" s="394"/>
      <c r="D27" s="394"/>
      <c r="E27" s="564"/>
      <c r="F27" s="394"/>
      <c r="G27" s="394"/>
      <c r="I27" s="261" t="str">
        <f>"3."&amp;mergeValue(A27)</f>
        <v>3.3</v>
      </c>
      <c r="J27" s="262" t="s">
        <v>449</v>
      </c>
      <c r="K27" s="493" t="str">
        <f>IF(ISERROR(INDEX(List02_VDCol,MATCH(K26,List02_CSCol,0))),"наименование отсутствует",INDEX(List02_VDCol,MATCH(K26,List02_CSCol,0)))</f>
        <v>Производство тепловой энергии. Некомбинированная выработка</v>
      </c>
      <c r="L27" s="405" t="s">
        <v>481</v>
      </c>
      <c r="M27" s="396"/>
      <c r="N27" s="254"/>
      <c r="O27" s="254" t="str">
        <f>IF(K27="","",K27)</f>
        <v>Производство тепловой энергии. Некомбинированная выработка</v>
      </c>
      <c r="P27" s="254"/>
      <c r="Q27" s="254"/>
      <c r="R27" s="468"/>
      <c r="S27" s="254" t="s">
        <v>498</v>
      </c>
      <c r="T27" s="394"/>
      <c r="U27" s="394"/>
      <c r="V27" s="394"/>
      <c r="W27" s="394"/>
    </row>
    <row r="28" spans="1:23" s="395" customFormat="1" ht="22.5">
      <c r="A28" s="560"/>
      <c r="B28" s="560">
        <v>1</v>
      </c>
      <c r="C28" s="394"/>
      <c r="D28" s="394"/>
      <c r="E28" s="564"/>
      <c r="F28" s="560"/>
      <c r="G28" s="394"/>
      <c r="I28" s="261" t="str">
        <f>"4."&amp;mergeValue(A28)</f>
        <v>4.3</v>
      </c>
      <c r="J28" s="262" t="s">
        <v>450</v>
      </c>
      <c r="K28" s="122" t="s">
        <v>389</v>
      </c>
      <c r="L28" s="263"/>
      <c r="M28" s="396"/>
      <c r="N28" s="254"/>
      <c r="O28" s="254"/>
      <c r="P28" s="254"/>
      <c r="Q28" s="254"/>
      <c r="R28" s="468"/>
      <c r="S28" s="254"/>
      <c r="T28" s="394"/>
      <c r="U28" s="394"/>
      <c r="V28" s="394"/>
      <c r="W28" s="394"/>
    </row>
    <row r="29" spans="1:23" s="395" customFormat="1" ht="18.75">
      <c r="A29" s="560"/>
      <c r="B29" s="560"/>
      <c r="C29" s="495"/>
      <c r="D29" s="495"/>
      <c r="E29" s="564"/>
      <c r="F29" s="560"/>
      <c r="G29" s="495"/>
      <c r="I29" s="261" t="str">
        <f>"4."&amp;mergeValue(A29) &amp;"."&amp;mergeValue(B28)</f>
        <v>4.3.1</v>
      </c>
      <c r="J29" s="475" t="s">
        <v>524</v>
      </c>
      <c r="K29" s="493" t="str">
        <f>IF(region_name="","",region_name)</f>
        <v>г.Санкт-Петербург</v>
      </c>
      <c r="L29" s="263" t="s">
        <v>387</v>
      </c>
      <c r="M29" s="396"/>
      <c r="N29" s="254"/>
      <c r="O29" s="254"/>
      <c r="P29" s="254"/>
      <c r="Q29" s="254"/>
      <c r="R29" s="468"/>
      <c r="S29" s="254"/>
      <c r="T29" s="394"/>
      <c r="U29" s="394"/>
      <c r="V29" s="394"/>
      <c r="W29" s="394"/>
    </row>
    <row r="30" spans="1:23" s="395" customFormat="1" ht="22.5">
      <c r="A30" s="560"/>
      <c r="B30" s="560"/>
      <c r="C30" s="560">
        <v>1</v>
      </c>
      <c r="D30" s="495"/>
      <c r="E30" s="564"/>
      <c r="F30" s="560"/>
      <c r="G30" s="560"/>
      <c r="I30" s="261" t="str">
        <f>"4."&amp;mergeValue(A30) &amp;"."&amp;mergeValue(B30)&amp;"."&amp;mergeValue(C30)</f>
        <v>4.3.1.1</v>
      </c>
      <c r="J30" s="265" t="s">
        <v>451</v>
      </c>
      <c r="K30" s="493" t="s">
        <v>1315</v>
      </c>
      <c r="L30" s="405" t="s">
        <v>452</v>
      </c>
      <c r="M30" s="396"/>
      <c r="N30" s="254"/>
      <c r="O30" s="254"/>
      <c r="P30" s="254" t="str">
        <f>IF(K30="","",K30)</f>
        <v>город Санкт-Петербург</v>
      </c>
      <c r="Q30" s="254"/>
      <c r="R30" s="468"/>
      <c r="S30" s="254" t="s">
        <v>499</v>
      </c>
      <c r="T30" s="394"/>
      <c r="U30" s="394"/>
      <c r="V30" s="394"/>
      <c r="W30" s="394"/>
    </row>
    <row r="31" spans="1:23" s="395" customFormat="1" ht="18.75">
      <c r="A31" s="560"/>
      <c r="B31" s="560"/>
      <c r="C31" s="560"/>
      <c r="D31" s="495">
        <v>1</v>
      </c>
      <c r="E31" s="564"/>
      <c r="F31" s="560"/>
      <c r="G31" s="560"/>
      <c r="I31" s="261" t="str">
        <f>"4."&amp;mergeValue(A31) &amp;"."&amp;mergeValue(B31)&amp;"."&amp;mergeValue(C31)&amp;"."&amp;mergeValue(D31)</f>
        <v>4.3.1.1.1</v>
      </c>
      <c r="J31" s="266" t="s">
        <v>453</v>
      </c>
      <c r="K31" s="493" t="s">
        <v>1573</v>
      </c>
      <c r="L31" s="561" t="s">
        <v>535</v>
      </c>
      <c r="M31" s="396"/>
      <c r="N31" s="254"/>
      <c r="O31" s="254"/>
      <c r="P31" s="254"/>
      <c r="Q31" s="254" t="s">
        <v>1493</v>
      </c>
      <c r="R31" s="468" t="s">
        <v>1494</v>
      </c>
      <c r="S31" s="254" t="s">
        <v>500</v>
      </c>
      <c r="T31" s="394"/>
      <c r="U31" s="394"/>
      <c r="V31" s="394"/>
      <c r="W31" s="394"/>
    </row>
    <row r="32" spans="1:23" s="395" customFormat="1" ht="18.75">
      <c r="A32" s="560"/>
      <c r="B32" s="560"/>
      <c r="C32" s="560"/>
      <c r="D32" s="495"/>
      <c r="E32" s="564"/>
      <c r="F32" s="560"/>
      <c r="G32" s="560"/>
      <c r="I32" s="397"/>
      <c r="J32" s="443" t="s">
        <v>156</v>
      </c>
      <c r="K32" s="398"/>
      <c r="L32" s="562"/>
      <c r="M32" s="396"/>
      <c r="N32" s="254"/>
      <c r="O32" s="254"/>
      <c r="P32" s="254"/>
      <c r="Q32" s="254"/>
      <c r="R32" s="468"/>
      <c r="S32" s="254"/>
      <c r="T32" s="394"/>
      <c r="U32" s="394"/>
      <c r="V32" s="394"/>
      <c r="W32" s="394"/>
    </row>
    <row r="33" spans="1:24" s="395" customFormat="1" ht="18.75">
      <c r="A33" s="560"/>
      <c r="B33" s="560"/>
      <c r="C33" s="495"/>
      <c r="D33" s="495"/>
      <c r="E33" s="564"/>
      <c r="F33" s="560"/>
      <c r="G33" s="495"/>
      <c r="I33" s="267"/>
      <c r="J33" s="444" t="s">
        <v>159</v>
      </c>
      <c r="K33" s="268"/>
      <c r="L33" s="269"/>
      <c r="M33" s="396"/>
      <c r="N33" s="254"/>
      <c r="O33" s="254"/>
      <c r="P33" s="254"/>
      <c r="Q33" s="254"/>
      <c r="R33" s="468"/>
      <c r="S33" s="254"/>
      <c r="T33" s="394"/>
      <c r="U33" s="394"/>
      <c r="V33" s="394"/>
      <c r="W33" s="394"/>
    </row>
    <row r="34" spans="1:24" s="395" customFormat="1" ht="18.75">
      <c r="A34" s="560"/>
      <c r="B34" s="394"/>
      <c r="C34" s="394"/>
      <c r="D34" s="394"/>
      <c r="E34" s="564"/>
      <c r="F34" s="394"/>
      <c r="G34" s="394"/>
      <c r="I34" s="267"/>
      <c r="J34" s="399" t="s">
        <v>454</v>
      </c>
      <c r="K34" s="268"/>
      <c r="L34" s="269"/>
      <c r="M34" s="396"/>
      <c r="N34" s="254"/>
      <c r="O34" s="254"/>
      <c r="P34" s="254"/>
      <c r="Q34" s="254"/>
      <c r="R34" s="468"/>
      <c r="S34" s="254"/>
      <c r="T34" s="394"/>
      <c r="U34" s="394"/>
      <c r="V34" s="394"/>
      <c r="W34" s="394"/>
    </row>
    <row r="35" spans="1:24" s="395" customFormat="1" ht="45">
      <c r="A35" s="560">
        <v>4</v>
      </c>
      <c r="B35" s="394"/>
      <c r="C35" s="394"/>
      <c r="D35" s="394"/>
      <c r="E35" s="563" t="s">
        <v>1569</v>
      </c>
      <c r="F35" s="394"/>
      <c r="G35" s="394"/>
      <c r="I35" s="261" t="str">
        <f>"2."&amp;mergeValue(A35)</f>
        <v>2.4</v>
      </c>
      <c r="J35" s="262" t="s">
        <v>448</v>
      </c>
      <c r="K35" s="417" t="s">
        <v>1571</v>
      </c>
      <c r="L35" s="405" t="s">
        <v>534</v>
      </c>
      <c r="M35" s="396"/>
      <c r="N35" s="254" t="str">
        <f>IF(K35="","",K35)</f>
        <v>Система теплоснабжения от котельной 6К</v>
      </c>
      <c r="O35" s="254"/>
      <c r="P35" s="254"/>
      <c r="Q35" s="254"/>
      <c r="R35" s="468"/>
      <c r="S35" s="254" t="s">
        <v>497</v>
      </c>
      <c r="T35" s="394"/>
      <c r="U35" s="394"/>
      <c r="V35" s="394"/>
      <c r="W35" s="394"/>
    </row>
    <row r="36" spans="1:24" s="395" customFormat="1" ht="22.5">
      <c r="A36" s="560"/>
      <c r="B36" s="394"/>
      <c r="C36" s="394"/>
      <c r="D36" s="394"/>
      <c r="E36" s="564"/>
      <c r="F36" s="394"/>
      <c r="G36" s="394"/>
      <c r="I36" s="261" t="str">
        <f>"3."&amp;mergeValue(A36)</f>
        <v>3.4</v>
      </c>
      <c r="J36" s="262" t="s">
        <v>449</v>
      </c>
      <c r="K36" s="493" t="str">
        <f>IF(ISERROR(INDEX(List02_VDCol,MATCH(K35,List02_CSCol,0))),"наименование отсутствует",INDEX(List02_VDCol,MATCH(K35,List02_CSCol,0)))</f>
        <v>Производство тепловой энергии. Некомбинированная выработка</v>
      </c>
      <c r="L36" s="405" t="s">
        <v>481</v>
      </c>
      <c r="M36" s="396"/>
      <c r="N36" s="254"/>
      <c r="O36" s="254" t="str">
        <f>IF(K36="","",K36)</f>
        <v>Производство тепловой энергии. Некомбинированная выработка</v>
      </c>
      <c r="P36" s="254"/>
      <c r="Q36" s="254"/>
      <c r="R36" s="468"/>
      <c r="S36" s="254" t="s">
        <v>498</v>
      </c>
      <c r="T36" s="394"/>
      <c r="U36" s="394"/>
      <c r="V36" s="394"/>
      <c r="W36" s="394"/>
    </row>
    <row r="37" spans="1:24" s="395" customFormat="1" ht="22.5">
      <c r="A37" s="560"/>
      <c r="B37" s="560">
        <v>1</v>
      </c>
      <c r="C37" s="394"/>
      <c r="D37" s="394"/>
      <c r="E37" s="564"/>
      <c r="F37" s="560"/>
      <c r="G37" s="394"/>
      <c r="I37" s="261" t="str">
        <f>"4."&amp;mergeValue(A37)</f>
        <v>4.4</v>
      </c>
      <c r="J37" s="262" t="s">
        <v>450</v>
      </c>
      <c r="K37" s="122" t="s">
        <v>389</v>
      </c>
      <c r="L37" s="263"/>
      <c r="M37" s="396"/>
      <c r="N37" s="254"/>
      <c r="O37" s="254"/>
      <c r="P37" s="254"/>
      <c r="Q37" s="254"/>
      <c r="R37" s="468"/>
      <c r="S37" s="254"/>
      <c r="T37" s="394"/>
      <c r="U37" s="394"/>
      <c r="V37" s="394"/>
      <c r="W37" s="394"/>
    </row>
    <row r="38" spans="1:24" s="395" customFormat="1" ht="18.75">
      <c r="A38" s="560"/>
      <c r="B38" s="560"/>
      <c r="C38" s="495"/>
      <c r="D38" s="495"/>
      <c r="E38" s="564"/>
      <c r="F38" s="560"/>
      <c r="G38" s="495"/>
      <c r="I38" s="261" t="str">
        <f>"4."&amp;mergeValue(A38) &amp;"."&amp;mergeValue(B37)</f>
        <v>4.4.1</v>
      </c>
      <c r="J38" s="475" t="s">
        <v>524</v>
      </c>
      <c r="K38" s="493" t="str">
        <f>IF(region_name="","",region_name)</f>
        <v>г.Санкт-Петербург</v>
      </c>
      <c r="L38" s="263" t="s">
        <v>387</v>
      </c>
      <c r="M38" s="396"/>
      <c r="N38" s="254"/>
      <c r="O38" s="254"/>
      <c r="P38" s="254"/>
      <c r="Q38" s="254"/>
      <c r="R38" s="468"/>
      <c r="S38" s="254"/>
      <c r="T38" s="394"/>
      <c r="U38" s="394"/>
      <c r="V38" s="394"/>
      <c r="W38" s="394"/>
    </row>
    <row r="39" spans="1:24" s="395" customFormat="1" ht="22.5">
      <c r="A39" s="560"/>
      <c r="B39" s="560"/>
      <c r="C39" s="560">
        <v>1</v>
      </c>
      <c r="D39" s="495"/>
      <c r="E39" s="564"/>
      <c r="F39" s="560"/>
      <c r="G39" s="560"/>
      <c r="I39" s="261" t="str">
        <f>"4."&amp;mergeValue(A39) &amp;"."&amp;mergeValue(B39)&amp;"."&amp;mergeValue(C39)</f>
        <v>4.4.1.1</v>
      </c>
      <c r="J39" s="265" t="s">
        <v>451</v>
      </c>
      <c r="K39" s="493" t="s">
        <v>1315</v>
      </c>
      <c r="L39" s="405" t="s">
        <v>452</v>
      </c>
      <c r="M39" s="396"/>
      <c r="N39" s="254"/>
      <c r="O39" s="254"/>
      <c r="P39" s="254" t="str">
        <f>IF(K39="","",K39)</f>
        <v>город Санкт-Петербург</v>
      </c>
      <c r="Q39" s="254"/>
      <c r="R39" s="468"/>
      <c r="S39" s="254" t="s">
        <v>499</v>
      </c>
      <c r="T39" s="394"/>
      <c r="U39" s="394"/>
      <c r="V39" s="394"/>
      <c r="W39" s="394"/>
    </row>
    <row r="40" spans="1:24" s="395" customFormat="1" ht="18.75">
      <c r="A40" s="560"/>
      <c r="B40" s="560"/>
      <c r="C40" s="560"/>
      <c r="D40" s="495">
        <v>1</v>
      </c>
      <c r="E40" s="564"/>
      <c r="F40" s="560"/>
      <c r="G40" s="560"/>
      <c r="I40" s="261" t="str">
        <f>"4."&amp;mergeValue(A40) &amp;"."&amp;mergeValue(B40)&amp;"."&amp;mergeValue(C40)&amp;"."&amp;mergeValue(D40)</f>
        <v>4.4.1.1.1</v>
      </c>
      <c r="J40" s="266" t="s">
        <v>453</v>
      </c>
      <c r="K40" s="493" t="s">
        <v>1573</v>
      </c>
      <c r="L40" s="561" t="s">
        <v>535</v>
      </c>
      <c r="M40" s="396"/>
      <c r="N40" s="254"/>
      <c r="O40" s="254"/>
      <c r="P40" s="254"/>
      <c r="Q40" s="254" t="s">
        <v>1493</v>
      </c>
      <c r="R40" s="468" t="s">
        <v>1494</v>
      </c>
      <c r="S40" s="254" t="s">
        <v>500</v>
      </c>
      <c r="T40" s="394"/>
      <c r="U40" s="394"/>
      <c r="V40" s="394"/>
      <c r="W40" s="394"/>
    </row>
    <row r="41" spans="1:24" s="395" customFormat="1" ht="18.75">
      <c r="A41" s="560"/>
      <c r="B41" s="560"/>
      <c r="C41" s="560"/>
      <c r="D41" s="495"/>
      <c r="E41" s="564"/>
      <c r="F41" s="560"/>
      <c r="G41" s="560"/>
      <c r="I41" s="397"/>
      <c r="J41" s="443" t="s">
        <v>156</v>
      </c>
      <c r="K41" s="398"/>
      <c r="L41" s="562"/>
      <c r="M41" s="396"/>
      <c r="N41" s="254"/>
      <c r="O41" s="254"/>
      <c r="P41" s="254"/>
      <c r="Q41" s="254"/>
      <c r="R41" s="468"/>
      <c r="S41" s="254"/>
      <c r="T41" s="394"/>
      <c r="U41" s="394"/>
      <c r="V41" s="394"/>
      <c r="W41" s="394"/>
    </row>
    <row r="42" spans="1:24" s="395" customFormat="1" ht="18.75">
      <c r="A42" s="560"/>
      <c r="B42" s="560"/>
      <c r="C42" s="495"/>
      <c r="D42" s="495"/>
      <c r="E42" s="564"/>
      <c r="F42" s="560"/>
      <c r="G42" s="495"/>
      <c r="I42" s="267"/>
      <c r="J42" s="444" t="s">
        <v>159</v>
      </c>
      <c r="K42" s="268"/>
      <c r="L42" s="269"/>
      <c r="M42" s="396"/>
      <c r="N42" s="254"/>
      <c r="O42" s="254"/>
      <c r="P42" s="254"/>
      <c r="Q42" s="254"/>
      <c r="R42" s="468"/>
      <c r="S42" s="254"/>
      <c r="T42" s="394"/>
      <c r="U42" s="394"/>
      <c r="V42" s="394"/>
      <c r="W42" s="394"/>
    </row>
    <row r="43" spans="1:24" s="395" customFormat="1" ht="18.75">
      <c r="A43" s="560"/>
      <c r="B43" s="394"/>
      <c r="C43" s="394"/>
      <c r="D43" s="394"/>
      <c r="E43" s="564"/>
      <c r="F43" s="394"/>
      <c r="G43" s="394"/>
      <c r="I43" s="267"/>
      <c r="J43" s="399" t="s">
        <v>454</v>
      </c>
      <c r="K43" s="268"/>
      <c r="L43" s="269"/>
      <c r="M43" s="396"/>
      <c r="N43" s="254"/>
      <c r="O43" s="254"/>
      <c r="P43" s="254"/>
      <c r="Q43" s="254"/>
      <c r="R43" s="468"/>
      <c r="S43" s="254"/>
      <c r="T43" s="394"/>
      <c r="U43" s="394"/>
      <c r="V43" s="394"/>
      <c r="W43" s="394"/>
    </row>
    <row r="44" spans="1:24" s="255" customFormat="1" ht="18.75" customHeight="1">
      <c r="A44" s="254"/>
      <c r="B44" s="254"/>
      <c r="C44" s="254"/>
      <c r="D44" s="254"/>
      <c r="E44" s="254"/>
      <c r="F44" s="254"/>
      <c r="G44" s="254"/>
      <c r="I44" s="267"/>
      <c r="J44" s="442" t="s">
        <v>376</v>
      </c>
      <c r="K44" s="268"/>
      <c r="L44" s="269"/>
      <c r="M44" s="26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</row>
    <row r="45" spans="1:24" s="271" customFormat="1" ht="3" customHeight="1">
      <c r="A45" s="270"/>
      <c r="B45" s="270"/>
      <c r="C45" s="270"/>
      <c r="D45" s="270"/>
      <c r="E45" s="270"/>
      <c r="F45" s="270"/>
      <c r="G45" s="270"/>
      <c r="I45" s="272"/>
      <c r="J45" s="423"/>
      <c r="K45" s="424"/>
      <c r="L45" s="273"/>
      <c r="M45" s="270"/>
      <c r="N45" s="427"/>
      <c r="O45" s="427"/>
      <c r="P45" s="427"/>
      <c r="Q45" s="427"/>
      <c r="R45" s="427"/>
      <c r="S45" s="427"/>
      <c r="T45" s="270"/>
      <c r="U45" s="270"/>
      <c r="V45" s="270"/>
      <c r="W45" s="270"/>
      <c r="X45" s="270"/>
    </row>
    <row r="46" spans="1:24" s="271" customFormat="1" ht="15" customHeight="1">
      <c r="A46" s="270"/>
      <c r="B46" s="270"/>
      <c r="C46" s="270"/>
      <c r="D46" s="270"/>
      <c r="E46" s="270"/>
      <c r="F46" s="270"/>
      <c r="G46" s="270"/>
      <c r="I46" s="272"/>
      <c r="J46" s="565" t="s">
        <v>455</v>
      </c>
      <c r="K46" s="565"/>
      <c r="L46" s="273"/>
      <c r="M46" s="270"/>
      <c r="N46" s="427"/>
      <c r="O46" s="427"/>
      <c r="P46" s="427"/>
      <c r="Q46" s="427"/>
      <c r="R46" s="427"/>
      <c r="S46" s="427"/>
      <c r="T46" s="270"/>
      <c r="U46" s="270"/>
      <c r="V46" s="270"/>
      <c r="W46" s="270"/>
      <c r="X46" s="270"/>
    </row>
  </sheetData>
  <sheetProtection algorithmName="SHA-512" hashValue="3gOXN4a19HkCV+l9dVGyL/+c+G0epbM51041q5+L6SdxiLxFrHnufAI5Gr3T3otsCDqmFVdK5/uWKvqSa1TH0Q==" saltValue="sgTy9AzQSTEbRClw+GMxrA==" spinCount="100000" sheet="1" objects="1" scenarios="1" formatColumns="0" formatRows="0"/>
  <mergeCells count="32">
    <mergeCell ref="J46:K46"/>
    <mergeCell ref="I2:K2"/>
    <mergeCell ref="I4:K4"/>
    <mergeCell ref="L4:L5"/>
    <mergeCell ref="A8:A16"/>
    <mergeCell ref="E8:E16"/>
    <mergeCell ref="B10:B15"/>
    <mergeCell ref="F10:F15"/>
    <mergeCell ref="C12:C14"/>
    <mergeCell ref="G12:G14"/>
    <mergeCell ref="L13:L14"/>
    <mergeCell ref="A17:A25"/>
    <mergeCell ref="E17:E25"/>
    <mergeCell ref="B19:B24"/>
    <mergeCell ref="F19:F24"/>
    <mergeCell ref="C21:C23"/>
    <mergeCell ref="G21:G23"/>
    <mergeCell ref="L22:L23"/>
    <mergeCell ref="A26:A34"/>
    <mergeCell ref="E26:E34"/>
    <mergeCell ref="B28:B33"/>
    <mergeCell ref="F28:F33"/>
    <mergeCell ref="C30:C32"/>
    <mergeCell ref="G30:G32"/>
    <mergeCell ref="L31:L32"/>
    <mergeCell ref="G39:G41"/>
    <mergeCell ref="L40:L41"/>
    <mergeCell ref="A35:A43"/>
    <mergeCell ref="E35:E43"/>
    <mergeCell ref="B37:B42"/>
    <mergeCell ref="F37:F42"/>
    <mergeCell ref="C39:C41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L15:L16 L24:L25 L33:L34 L42:L4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K8 K17 K26 K35">
      <formula1>kind_of_CS_on_sheet_filter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274" hidden="1" customWidth="1"/>
    <col min="2" max="2" width="9.140625" style="275" hidden="1" customWidth="1"/>
    <col min="3" max="3" width="3.7109375" style="276" customWidth="1"/>
    <col min="4" max="4" width="7" style="277" bestFit="1" customWidth="1"/>
    <col min="5" max="5" width="14.28515625" style="277" customWidth="1"/>
    <col min="6" max="6" width="41" style="277" customWidth="1"/>
    <col min="7" max="9" width="17.85546875" style="277" customWidth="1"/>
    <col min="10" max="10" width="42.140625" style="277" customWidth="1"/>
    <col min="11" max="11" width="115.7109375" style="277" customWidth="1"/>
    <col min="12" max="12" width="3.7109375" style="277" customWidth="1"/>
    <col min="13" max="16384" width="9.140625" style="277"/>
  </cols>
  <sheetData>
    <row r="1" spans="1:14" hidden="1"/>
    <row r="2" spans="1:14" hidden="1"/>
    <row r="3" spans="1:14" hidden="1"/>
    <row r="4" spans="1:14" ht="3" customHeight="1">
      <c r="E4" s="357"/>
      <c r="F4" s="357"/>
      <c r="G4" s="357"/>
      <c r="H4" s="357"/>
      <c r="I4" s="357"/>
      <c r="J4" s="357"/>
    </row>
    <row r="5" spans="1:14" s="47" customFormat="1" ht="22.5">
      <c r="A5" s="129"/>
      <c r="C5" s="64"/>
      <c r="D5" s="542" t="s">
        <v>536</v>
      </c>
      <c r="E5" s="543"/>
      <c r="F5" s="543"/>
      <c r="G5" s="543"/>
      <c r="H5" s="543"/>
      <c r="I5" s="543"/>
      <c r="J5" s="544"/>
      <c r="K5" s="358"/>
    </row>
    <row r="6" spans="1:14" ht="3" hidden="1" customHeight="1">
      <c r="D6" s="278"/>
      <c r="E6" s="278"/>
      <c r="G6" s="278"/>
      <c r="H6" s="278"/>
      <c r="I6" s="278"/>
      <c r="J6" s="278"/>
      <c r="K6" s="278"/>
    </row>
    <row r="7" spans="1:14" s="274" customFormat="1" ht="3" customHeight="1">
      <c r="B7" s="275"/>
      <c r="C7" s="276"/>
      <c r="D7" s="279"/>
      <c r="E7" s="279"/>
      <c r="G7" s="279"/>
      <c r="H7" s="279"/>
      <c r="I7" s="279"/>
      <c r="J7" s="279"/>
      <c r="K7" s="279"/>
      <c r="L7" s="280"/>
    </row>
    <row r="8" spans="1:14">
      <c r="D8" s="573" t="s">
        <v>384</v>
      </c>
      <c r="E8" s="573"/>
      <c r="F8" s="573"/>
      <c r="G8" s="573"/>
      <c r="H8" s="573"/>
      <c r="I8" s="573"/>
      <c r="J8" s="573"/>
      <c r="K8" s="573" t="s">
        <v>386</v>
      </c>
    </row>
    <row r="9" spans="1:14">
      <c r="D9" s="573" t="s">
        <v>32</v>
      </c>
      <c r="E9" s="573" t="s">
        <v>456</v>
      </c>
      <c r="F9" s="573"/>
      <c r="G9" s="573" t="s">
        <v>346</v>
      </c>
      <c r="H9" s="573"/>
      <c r="I9" s="573"/>
      <c r="J9" s="573"/>
      <c r="K9" s="573"/>
    </row>
    <row r="10" spans="1:14">
      <c r="D10" s="573"/>
      <c r="E10" s="180" t="s">
        <v>345</v>
      </c>
      <c r="F10" s="180" t="s">
        <v>249</v>
      </c>
      <c r="G10" s="180" t="s">
        <v>249</v>
      </c>
      <c r="H10" s="180" t="s">
        <v>345</v>
      </c>
      <c r="I10" s="180" t="s">
        <v>457</v>
      </c>
      <c r="J10" s="180" t="s">
        <v>444</v>
      </c>
      <c r="K10" s="573"/>
    </row>
    <row r="11" spans="1:14" ht="12" customHeight="1">
      <c r="D11" s="53" t="s">
        <v>33</v>
      </c>
      <c r="E11" s="53" t="s">
        <v>5</v>
      </c>
      <c r="F11" s="53" t="s">
        <v>6</v>
      </c>
      <c r="G11" s="53" t="s">
        <v>7</v>
      </c>
      <c r="H11" s="53" t="s">
        <v>20</v>
      </c>
      <c r="I11" s="53" t="s">
        <v>21</v>
      </c>
      <c r="J11" s="53" t="s">
        <v>115</v>
      </c>
      <c r="K11" s="53" t="s">
        <v>116</v>
      </c>
    </row>
    <row r="12" spans="1:14" s="418" customFormat="1" ht="54.95" customHeight="1">
      <c r="A12" s="107" t="s">
        <v>6</v>
      </c>
      <c r="B12" s="415" t="s">
        <v>376</v>
      </c>
      <c r="C12" s="416"/>
      <c r="D12" s="281" t="s">
        <v>33</v>
      </c>
      <c r="E12" s="417"/>
      <c r="F12" s="349"/>
      <c r="G12" s="282"/>
      <c r="H12" s="282"/>
      <c r="I12" s="118"/>
      <c r="J12" s="283"/>
      <c r="K12" s="562" t="s">
        <v>458</v>
      </c>
      <c r="L12" s="422"/>
      <c r="M12" s="419" t="str">
        <f>IF(ISERROR(INDEX(kind_of_nameforms,MATCH(E12,kind_of_forms,0),1)),"",INDEX(kind_of_nameforms,MATCH(E12,kind_of_forms,0),1))</f>
        <v/>
      </c>
      <c r="N12" s="420"/>
    </row>
    <row r="13" spans="1:14" ht="15" customHeight="1">
      <c r="A13" s="277"/>
      <c r="B13" s="277"/>
      <c r="C13" s="277"/>
      <c r="D13" s="284"/>
      <c r="E13" s="285" t="s">
        <v>459</v>
      </c>
      <c r="F13" s="286"/>
      <c r="G13" s="286"/>
      <c r="H13" s="286"/>
      <c r="I13" s="286"/>
      <c r="J13" s="287"/>
      <c r="K13" s="570"/>
    </row>
    <row r="14" spans="1:14" ht="3" customHeight="1">
      <c r="A14" s="277"/>
      <c r="B14" s="277"/>
      <c r="C14" s="277"/>
    </row>
    <row r="15" spans="1:14" ht="27.75" customHeight="1">
      <c r="E15" s="571" t="s">
        <v>537</v>
      </c>
      <c r="F15" s="572"/>
      <c r="G15" s="572"/>
      <c r="H15" s="572"/>
      <c r="I15" s="572"/>
      <c r="J15" s="572"/>
    </row>
  </sheetData>
  <sheetProtection password="FA9C" sheet="1" objects="1" scenarios="1" formatColumns="0" formatRows="0"/>
  <mergeCells count="8">
    <mergeCell ref="D5:J5"/>
    <mergeCell ref="K12:K13"/>
    <mergeCell ref="E15:J15"/>
    <mergeCell ref="D8:J8"/>
    <mergeCell ref="K8:K10"/>
    <mergeCell ref="D9:D10"/>
    <mergeCell ref="E9:F9"/>
    <mergeCell ref="G9:J9"/>
  </mergeCells>
  <dataValidations count="4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indexed="31"/>
    <pageSetUpPr fitToPage="1"/>
  </sheetPr>
  <dimension ref="A1:F12"/>
  <sheetViews>
    <sheetView showGridLines="0" topLeftCell="C6" zoomScaleNormal="100" workbookViewId="0"/>
  </sheetViews>
  <sheetFormatPr defaultRowHeight="14.25"/>
  <cols>
    <col min="1" max="2" width="9.140625" style="15" hidden="1" customWidth="1"/>
    <col min="3" max="3" width="3.7109375" style="67" bestFit="1" customWidth="1"/>
    <col min="4" max="4" width="6.28515625" style="15" bestFit="1" customWidth="1"/>
    <col min="5" max="5" width="94.85546875" style="15" customWidth="1"/>
    <col min="6" max="16384" width="9.140625" style="15"/>
  </cols>
  <sheetData>
    <row r="1" spans="3:6" hidden="1"/>
    <row r="2" spans="3:6" hidden="1"/>
    <row r="3" spans="3:6" hidden="1"/>
    <row r="4" spans="3:6" hidden="1"/>
    <row r="5" spans="3:6" hidden="1"/>
    <row r="6" spans="3:6" ht="3" customHeight="1">
      <c r="C6" s="68"/>
      <c r="D6" s="16"/>
      <c r="E6" s="16"/>
    </row>
    <row r="7" spans="3:6" ht="22.5">
      <c r="C7" s="68"/>
      <c r="D7" s="542" t="s">
        <v>11</v>
      </c>
      <c r="E7" s="544"/>
      <c r="F7" s="355"/>
    </row>
    <row r="8" spans="3:6" ht="3" customHeight="1">
      <c r="C8" s="68"/>
      <c r="D8" s="16"/>
      <c r="E8" s="16"/>
    </row>
    <row r="9" spans="3:6" ht="15.95" customHeight="1">
      <c r="C9" s="68"/>
      <c r="D9" s="215" t="s">
        <v>32</v>
      </c>
      <c r="E9" s="191" t="s">
        <v>112</v>
      </c>
    </row>
    <row r="10" spans="3:6" ht="12" customHeight="1">
      <c r="C10" s="68"/>
      <c r="D10" s="53" t="s">
        <v>33</v>
      </c>
      <c r="E10" s="53" t="s">
        <v>5</v>
      </c>
    </row>
    <row r="11" spans="3:6" ht="15" hidden="1" customHeight="1">
      <c r="C11" s="68"/>
      <c r="D11" s="75">
        <v>0</v>
      </c>
      <c r="E11" s="76"/>
    </row>
    <row r="12" spans="3:6" ht="12" customHeight="1">
      <c r="C12" s="68"/>
      <c r="D12" s="108"/>
      <c r="E12" s="356" t="s">
        <v>113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200</vt:i4>
      </vt:variant>
    </vt:vector>
  </HeadingPairs>
  <TitlesOfParts>
    <vt:vector size="208" baseType="lpstr">
      <vt:lpstr>Инструкция</vt:lpstr>
      <vt:lpstr>Титульный</vt:lpstr>
      <vt:lpstr>Форма 4.1.1</vt:lpstr>
      <vt:lpstr>Форма 4.1.2</vt:lpstr>
      <vt:lpstr>Форма 4.1.3</vt:lpstr>
      <vt:lpstr>Форма 1.0.1</vt:lpstr>
      <vt:lpstr>Комментарии</vt:lpstr>
      <vt:lpstr>Проверка</vt:lpstr>
      <vt:lpstr>_ppL1</vt:lpstr>
      <vt:lpstr>_ppL12</vt:lpstr>
      <vt:lpstr>_ppL2</vt:lpstr>
      <vt:lpstr>_ppL3</vt:lpstr>
      <vt:lpstr>add_CS_List05_1</vt:lpstr>
      <vt:lpstr>add_List01_1</vt:lpstr>
      <vt:lpstr>add_sys</vt:lpstr>
      <vt:lpstr>add_ved</vt:lpstr>
      <vt:lpstr>checkCell_1</vt:lpstr>
      <vt:lpstr>checkCell_2</vt:lpstr>
      <vt:lpstr>checkCell_4</vt:lpstr>
      <vt:lpstr>checkCell_List07</vt:lpstr>
      <vt:lpstr>checkCells_List05_1</vt:lpstr>
      <vt:lpstr>chkGetUpdatesValue</vt:lpstr>
      <vt:lpstr>chkNoUpdatesValue</vt:lpstr>
      <vt:lpstr>clear_range</vt:lpstr>
      <vt:lpstr>code</vt:lpstr>
      <vt:lpstr>data_org</vt:lpstr>
      <vt:lpstr>data_type</vt:lpstr>
      <vt:lpstr>data_uniTS</vt:lpstr>
      <vt:lpstr>DATA_URL</vt:lpstr>
      <vt:lpstr>diff_type</vt:lpstr>
      <vt:lpstr>differentially_TS_flag</vt:lpstr>
      <vt:lpstr>DocProp_TemplateCode</vt:lpstr>
      <vt:lpstr>DocProp_Version</vt:lpstr>
      <vt:lpstr>email</vt:lpstr>
      <vt:lpstr>et_Comm</vt:lpstr>
      <vt:lpstr>et_first_sys</vt:lpstr>
      <vt:lpstr>et_flag_inet_mo</vt:lpstr>
      <vt:lpstr>et_List00</vt:lpstr>
      <vt:lpstr>et_List01_1</vt:lpstr>
      <vt:lpstr>et_List01_2</vt:lpstr>
      <vt:lpstr>et_List02_2</vt:lpstr>
      <vt:lpstr>et_List02_3</vt:lpstr>
      <vt:lpstr>et_List03</vt:lpstr>
      <vt:lpstr>et_List04_0</vt:lpstr>
      <vt:lpstr>et_List04_1</vt:lpstr>
      <vt:lpstr>et_List04_2</vt:lpstr>
      <vt:lpstr>et_List05</vt:lpstr>
      <vt:lpstr>et_List05_1</vt:lpstr>
      <vt:lpstr>et_List05_2</vt:lpstr>
      <vt:lpstr>et_List05_3</vt:lpstr>
      <vt:lpstr>et_List05_4</vt:lpstr>
      <vt:lpstr>et_List05_CS_VD</vt:lpstr>
      <vt:lpstr>et_List05_withDIff</vt:lpstr>
      <vt:lpstr>et_List05_withOutDIff</vt:lpstr>
      <vt:lpstr>et_List07</vt:lpstr>
      <vt:lpstr>fil</vt:lpstr>
      <vt:lpstr>fil_flag</vt:lpstr>
      <vt:lpstr>first_sys</vt:lpstr>
      <vt:lpstr>FirstLine</vt:lpstr>
      <vt:lpstr>flag_publication</vt:lpstr>
      <vt:lpstr>flagUsedCS_List02</vt:lpstr>
      <vt:lpstr>flagUsedVD_List02</vt:lpstr>
      <vt:lpstr>form_date</vt:lpstr>
      <vt:lpstr>form_type</vt:lpstr>
      <vt:lpstr>form_up_date</vt:lpstr>
      <vt:lpstr>god</vt:lpstr>
      <vt:lpstr>id_rate</vt:lpstr>
      <vt:lpstr>IDtariff_List05_1</vt:lpstr>
      <vt:lpstr>inet_mo</vt:lpstr>
      <vt:lpstr>Info_FilFlag</vt:lpstr>
      <vt:lpstr>Info_ForSKIInListMO</vt:lpstr>
      <vt:lpstr>Info_PeriodInTitle</vt:lpstr>
      <vt:lpstr>Info_PublicationWeb</vt:lpstr>
      <vt:lpstr>Info_TitleGroupRates</vt:lpstr>
      <vt:lpstr>Info_TitleIdRate</vt:lpstr>
      <vt:lpstr>Info_TitleIdRateNote</vt:lpstr>
      <vt:lpstr>Info_TitleKindPublication</vt:lpstr>
      <vt:lpstr>Info_TitlePublication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Instruction_region</vt:lpstr>
      <vt:lpstr>kind_group_rates</vt:lpstr>
      <vt:lpstr>kind_of_activity</vt:lpstr>
      <vt:lpstr>kind_of_activity_WARM</vt:lpstr>
      <vt:lpstr>kind_of_CS_on_sheet</vt:lpstr>
      <vt:lpstr>kind_of_CS_on_sheet_filter</vt:lpstr>
      <vt:lpstr>kind_of_forms</vt:lpstr>
      <vt:lpstr>kind_of_nameforms</vt:lpstr>
      <vt:lpstr>kind_of_NDS</vt:lpstr>
      <vt:lpstr>kind_of_org_type</vt:lpstr>
      <vt:lpstr>kind_of_publication</vt:lpstr>
      <vt:lpstr>kind_of_unit</vt:lpstr>
      <vt:lpstr>kind_of_VD_on_sheet</vt:lpstr>
      <vt:lpstr>kind_of_VD_on_sheet_filter</vt:lpstr>
      <vt:lpstr>kpp</vt:lpstr>
      <vt:lpstr>LastUpdateDate_MO</vt:lpstr>
      <vt:lpstr>LINK_RANGE</vt:lpstr>
      <vt:lpstr>list_ed</vt:lpstr>
      <vt:lpstr>list_email</vt:lpstr>
      <vt:lpstr>List_H</vt:lpstr>
      <vt:lpstr>List_M</vt:lpstr>
      <vt:lpstr>LIST_MR_MO_OKTMO</vt:lpstr>
      <vt:lpstr>LIST_MR_MO_OKTMO_FILTER</vt:lpstr>
      <vt:lpstr>list_of_tariff</vt:lpstr>
      <vt:lpstr>list_url</vt:lpstr>
      <vt:lpstr>List01_GroundMaterials_1</vt:lpstr>
      <vt:lpstr>List01_mrid_col</vt:lpstr>
      <vt:lpstr>List01_NameCol</vt:lpstr>
      <vt:lpstr>List01_note</vt:lpstr>
      <vt:lpstr>List02_ActivityCol</vt:lpstr>
      <vt:lpstr>List02_CSCol</vt:lpstr>
      <vt:lpstr>List02_EM</vt:lpstr>
      <vt:lpstr>List02_note</vt:lpstr>
      <vt:lpstr>List02_sysid_col</vt:lpstr>
      <vt:lpstr>List02_VDCol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List04_note</vt:lpstr>
      <vt:lpstr>List04_uniTS_block</vt:lpstr>
      <vt:lpstr>List04_uniTS_blockColor</vt:lpstr>
      <vt:lpstr>List05_CS_Copy</vt:lpstr>
      <vt:lpstr>List05_FirstRange</vt:lpstr>
      <vt:lpstr>List05_flag_point</vt:lpstr>
      <vt:lpstr>List05_HelpColumns</vt:lpstr>
      <vt:lpstr>List05_MO_Copy</vt:lpstr>
      <vt:lpstr>List05_MR_Copy</vt:lpstr>
      <vt:lpstr>List05_note</vt:lpstr>
      <vt:lpstr>List05_OKTMO_Copy</vt:lpstr>
      <vt:lpstr>List05_VD_Copy</vt:lpstr>
      <vt:lpstr>logical</vt:lpstr>
      <vt:lpstr>mail</vt:lpstr>
      <vt:lpstr>mail_legal</vt:lpstr>
      <vt:lpstr>mail_post</vt:lpstr>
      <vt:lpstr>mo_List01</vt:lpstr>
      <vt:lpstr>MONTH</vt:lpstr>
      <vt:lpstr>MR_23</vt:lpstr>
      <vt:lpstr>mr_id</vt:lpstr>
      <vt:lpstr>mr_list</vt:lpstr>
      <vt:lpstr>mr_List01</vt:lpstr>
      <vt:lpstr>nalog</vt:lpstr>
      <vt:lpstr>ogrn</vt:lpstr>
      <vt:lpstr>org</vt:lpstr>
      <vt:lpstr>Org_Address</vt:lpstr>
      <vt:lpstr>Org_buhg</vt:lpstr>
      <vt:lpstr>org_dir</vt:lpstr>
      <vt:lpstr>org_full</vt:lpstr>
      <vt:lpstr>Org_main</vt:lpstr>
      <vt:lpstr>Org_otv_lico</vt:lpstr>
      <vt:lpstr>pDel_Comm</vt:lpstr>
      <vt:lpstr>pDel_List01_1</vt:lpstr>
      <vt:lpstr>pDel_List01_2</vt:lpstr>
      <vt:lpstr>pDel_List02_3</vt:lpstr>
      <vt:lpstr>pDel_List03</vt:lpstr>
      <vt:lpstr>pDel_List05</vt:lpstr>
      <vt:lpstr>pDel_List07</vt:lpstr>
      <vt:lpstr>pIns_Comm</vt:lpstr>
      <vt:lpstr>pIns_List01_1</vt:lpstr>
      <vt:lpstr>pIns_List01_start</vt:lpstr>
      <vt:lpstr>pIns_List03</vt:lpstr>
      <vt:lpstr>pIns_List04</vt:lpstr>
      <vt:lpstr>pIns_List04_ETO</vt:lpstr>
      <vt:lpstr>pIns_List07</vt:lpstr>
      <vt:lpstr>ppL0</vt:lpstr>
      <vt:lpstr>prd2_q</vt:lpstr>
      <vt:lpstr>prim</vt:lpstr>
      <vt:lpstr>prim_dynamic</vt:lpstr>
      <vt:lpstr>QUARTER</vt:lpstr>
      <vt:lpstr>REESTR_ORG_RANGE</vt:lpstr>
      <vt:lpstr>REESTR_VED_RANGE</vt:lpstr>
      <vt:lpstr>REGION</vt:lpstr>
      <vt:lpstr>region_name</vt:lpstr>
      <vt:lpstr>rejim_row</vt:lpstr>
      <vt:lpstr>rez_rab</vt:lpstr>
      <vt:lpstr>rez_rab_first</vt:lpstr>
      <vt:lpstr>rez_rab_list</vt:lpstr>
      <vt:lpstr>ruk_dolz</vt:lpstr>
      <vt:lpstr>ruk_f</vt:lpstr>
      <vt:lpstr>ruk_fio</vt:lpstr>
      <vt:lpstr>ruk_i</vt:lpstr>
      <vt:lpstr>ruk_o</vt:lpstr>
      <vt:lpstr>SKI_number</vt:lpstr>
      <vt:lpstr>strPublication</vt:lpstr>
      <vt:lpstr>sys_id</vt:lpstr>
      <vt:lpstr>TECH_ORG_ID</vt:lpstr>
      <vt:lpstr>tel</vt:lpstr>
      <vt:lpstr>title_kind_of_CS_on_sheet</vt:lpstr>
      <vt:lpstr>title_kind_of_VD_on_sheet</vt:lpstr>
      <vt:lpstr>TSphere</vt:lpstr>
      <vt:lpstr>TSphere_full</vt:lpstr>
      <vt:lpstr>TSphere_trans</vt:lpstr>
      <vt:lpstr>type_org</vt:lpstr>
      <vt:lpstr>unit</vt:lpstr>
      <vt:lpstr>UpdStatus</vt:lpstr>
      <vt:lpstr>url</vt:lpstr>
      <vt:lpstr>ved_col</vt:lpstr>
      <vt:lpstr>version</vt:lpstr>
      <vt:lpstr>year_list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Общая информация о регулируемой организации (ТС)</dc:title>
  <dc:subject>Общая информация о регулируемой организации (ТС)</dc:subject>
  <dc:creator>Infernus</dc:creator>
  <dc:description/>
  <cp:lastModifiedBy>Pavlova Olga</cp:lastModifiedBy>
  <dcterms:created xsi:type="dcterms:W3CDTF">2014-08-18T08:57:48Z</dcterms:created>
  <dcterms:modified xsi:type="dcterms:W3CDTF">2021-12-30T07:38:12Z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1.1.1</vt:lpwstr>
  </property>
  <property fmtid="{D5CDD505-2E9C-101B-9397-08002B2CF9AE}" pid="3" name="TemplateOperationMode">
    <vt:i4>3</vt:i4>
  </property>
  <property fmtid="{D5CDD505-2E9C-101B-9397-08002B2CF9AE}" pid="4" name="Version">
    <vt:lpwstr>FAS.JKH.OPEN.INFO.ORG.WARM</vt:lpwstr>
  </property>
  <property fmtid="{D5CDD505-2E9C-101B-9397-08002B2CF9AE}" pid="5" name="keywords">
    <vt:lpwstr/>
  </property>
  <property fmtid="{D5CDD505-2E9C-101B-9397-08002B2CF9AE}" pid="6" name="Periodicity">
    <vt:lpwstr>REGU</vt:lpwstr>
  </property>
  <property fmtid="{D5CDD505-2E9C-101B-9397-08002B2CF9AE}" pid="7" name="TypePlanning">
    <vt:lpwstr>PNFT</vt:lpwstr>
  </property>
  <property fmtid="{D5CDD505-2E9C-101B-9397-08002B2CF9AE}" pid="8" name="EditTemplate">
    <vt:bool>true</vt:bool>
  </property>
  <property fmtid="{D5CDD505-2E9C-101B-9397-08002B2CF9AE}" pid="9" name="Status">
    <vt:lpwstr>2</vt:lpwstr>
  </property>
  <property fmtid="{D5CDD505-2E9C-101B-9397-08002B2CF9AE}" pid="10" name="XsltDocFilePath">
    <vt:lpwstr/>
  </property>
  <property fmtid="{D5CDD505-2E9C-101B-9397-08002B2CF9AE}" pid="11" name="XslViewFilePath">
    <vt:lpwstr/>
  </property>
  <property fmtid="{D5CDD505-2E9C-101B-9397-08002B2CF9AE}" pid="12" name="RootDocFilePath">
    <vt:lpwstr/>
  </property>
  <property fmtid="{D5CDD505-2E9C-101B-9397-08002B2CF9AE}" pid="13" name="HtmlTempFilePath">
    <vt:lpwstr/>
  </property>
  <property fmtid="{D5CDD505-2E9C-101B-9397-08002B2CF9AE}" pid="14" name="XMLTempFilePath">
    <vt:lpwstr/>
  </property>
  <property fmtid="{D5CDD505-2E9C-101B-9397-08002B2CF9AE}" pid="15" name="ProtectBook">
    <vt:i4>0</vt:i4>
  </property>
</Properties>
</file>